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MK\Documents\Webkehitys\Drupal\Pankkiasiat\laskelmat\"/>
    </mc:Choice>
  </mc:AlternateContent>
  <xr:revisionPtr revIDLastSave="0" documentId="13_ncr:1_{A868D910-A483-4B35-863C-8C22BB99A413}" xr6:coauthVersionLast="36" xr6:coauthVersionMax="36" xr10:uidLastSave="{00000000-0000-0000-0000-000000000000}"/>
  <bookViews>
    <workbookView xWindow="0" yWindow="120" windowWidth="18825" windowHeight="12570" xr2:uid="{00000000-000D-0000-FFFF-FFFF00000000}"/>
  </bookViews>
  <sheets>
    <sheet name="Lisälainalaskuri" sheetId="8" r:id="rId1"/>
    <sheet name="Sheet1" sheetId="9" r:id="rId2"/>
  </sheets>
  <definedNames>
    <definedName name="LLarvo">OFFSET(Lisälainalaskuri!$J$29,2,0,LLjaksot,1)</definedName>
    <definedName name="LLeräpvm">OFFSET(Lisälainalaskuri!$B$29,2,0,LLjaksot,1)</definedName>
    <definedName name="LLjaksot">LLperiodi*12</definedName>
    <definedName name="LLlaina">OFFSET(Lisälainalaskuri!$I$29,2,0,LLjaksot,1)</definedName>
    <definedName name="LLpaivays">Lisälainalaskuri!$E$5</definedName>
    <definedName name="LLperiodi">Lisälainalaskuri!$E$19</definedName>
    <definedName name="LLvähennykset">OFFSET(Lisälainalaskuri!$L$30,2,0,LLjaksot,1)</definedName>
    <definedName name="_xlnm.Print_Area" localSheetId="0">Lisälainalaskuri!$A:$M</definedName>
    <definedName name="_xlnm.Print_Titles" localSheetId="0">Lisälainalaskuri!$29:$29</definedName>
  </definedNames>
  <calcPr calcId="162913"/>
</workbook>
</file>

<file path=xl/calcChain.xml><?xml version="1.0" encoding="utf-8"?>
<calcChain xmlns="http://schemas.openxmlformats.org/spreadsheetml/2006/main">
  <c r="A31" i="8" l="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A311" i="8" s="1"/>
  <c r="A312" i="8" s="1"/>
  <c r="A313" i="8" s="1"/>
  <c r="A314" i="8" s="1"/>
  <c r="A315" i="8" s="1"/>
  <c r="A316" i="8" s="1"/>
  <c r="A317" i="8" s="1"/>
  <c r="A318" i="8" s="1"/>
  <c r="A319" i="8" s="1"/>
  <c r="A320" i="8" s="1"/>
  <c r="A321" i="8" s="1"/>
  <c r="A322" i="8" s="1"/>
  <c r="A323" i="8" s="1"/>
  <c r="A324" i="8" s="1"/>
  <c r="A325" i="8" s="1"/>
  <c r="A326" i="8" s="1"/>
  <c r="A327" i="8" s="1"/>
  <c r="A328" i="8" s="1"/>
  <c r="A329" i="8" s="1"/>
  <c r="A330" i="8" s="1"/>
  <c r="A331" i="8" s="1"/>
  <c r="A332" i="8" s="1"/>
  <c r="A333" i="8" s="1"/>
  <c r="A334" i="8" s="1"/>
  <c r="A335" i="8" s="1"/>
  <c r="A336" i="8" s="1"/>
  <c r="A337" i="8" s="1"/>
  <c r="A338" i="8" s="1"/>
  <c r="A339" i="8" s="1"/>
  <c r="A340" i="8" s="1"/>
  <c r="A341" i="8" s="1"/>
  <c r="A342" i="8" s="1"/>
  <c r="A343" i="8" s="1"/>
  <c r="A344" i="8" s="1"/>
  <c r="A345" i="8" s="1"/>
  <c r="A346" i="8" s="1"/>
  <c r="A347" i="8" s="1"/>
  <c r="A348" i="8" s="1"/>
  <c r="A349" i="8" s="1"/>
  <c r="A350" i="8" s="1"/>
  <c r="A351" i="8" s="1"/>
  <c r="A352" i="8" s="1"/>
  <c r="A353" i="8" s="1"/>
  <c r="A354" i="8" s="1"/>
  <c r="A355" i="8" s="1"/>
  <c r="A356" i="8" s="1"/>
  <c r="A357" i="8" s="1"/>
  <c r="A358" i="8" s="1"/>
  <c r="A359" i="8" s="1"/>
  <c r="A360" i="8" s="1"/>
  <c r="A361" i="8" s="1"/>
  <c r="A362" i="8" s="1"/>
  <c r="A363" i="8" s="1"/>
  <c r="A364" i="8" s="1"/>
  <c r="A365" i="8" s="1"/>
  <c r="A366" i="8" s="1"/>
  <c r="A367" i="8" s="1"/>
  <c r="A368" i="8" s="1"/>
  <c r="A369" i="8" s="1"/>
  <c r="A370" i="8" s="1"/>
  <c r="A371" i="8" s="1"/>
  <c r="A372" i="8" s="1"/>
  <c r="A373" i="8" s="1"/>
  <c r="A374" i="8" s="1"/>
  <c r="A375" i="8" s="1"/>
  <c r="A376" i="8" s="1"/>
  <c r="A377" i="8" s="1"/>
  <c r="A378" i="8" s="1"/>
  <c r="A379" i="8" s="1"/>
  <c r="A380" i="8" s="1"/>
  <c r="A381" i="8" s="1"/>
  <c r="A382" i="8" s="1"/>
  <c r="A383" i="8" s="1"/>
  <c r="A384" i="8" s="1"/>
  <c r="A385" i="8" s="1"/>
  <c r="A386" i="8" s="1"/>
  <c r="A387" i="8" s="1"/>
  <c r="A388" i="8" s="1"/>
  <c r="A389" i="8" s="1"/>
  <c r="A390" i="8" s="1"/>
  <c r="E17" i="8" l="1"/>
  <c r="B17" i="8" s="1"/>
  <c r="E12" i="8"/>
  <c r="B12" i="8" s="1"/>
  <c r="M1" i="8" l="1"/>
  <c r="H30" i="8" l="1"/>
  <c r="F31" i="8" s="1"/>
  <c r="E30" i="8"/>
  <c r="J30" i="8"/>
  <c r="J31" i="8" s="1"/>
  <c r="J32" i="8" s="1"/>
  <c r="G31" i="8" l="1"/>
  <c r="H31" i="8" s="1"/>
  <c r="F32" i="8" s="1"/>
  <c r="I30" i="8"/>
  <c r="K30" i="8" s="1"/>
  <c r="J33" i="8"/>
  <c r="C31" i="8"/>
  <c r="D31" i="8" s="1"/>
  <c r="E31" i="8" s="1"/>
  <c r="G32" i="8" l="1"/>
  <c r="H32" i="8" s="1"/>
  <c r="L31" i="8"/>
  <c r="C32" i="8"/>
  <c r="D32" i="8" s="1"/>
  <c r="E32" i="8" s="1"/>
  <c r="I31" i="8"/>
  <c r="K31" i="8" s="1"/>
  <c r="F33" i="8"/>
  <c r="G33" i="8" s="1"/>
  <c r="H33" i="8" s="1"/>
  <c r="J34" i="8"/>
  <c r="M31" i="8" l="1"/>
  <c r="L32" i="8"/>
  <c r="F34" i="8"/>
  <c r="G34" i="8" s="1"/>
  <c r="H34" i="8" s="1"/>
  <c r="C33" i="8"/>
  <c r="D33" i="8" s="1"/>
  <c r="E33" i="8" s="1"/>
  <c r="L33" i="8" s="1"/>
  <c r="I32" i="8"/>
  <c r="K32" i="8" s="1"/>
  <c r="J35" i="8"/>
  <c r="B32" i="8"/>
  <c r="B31" i="8"/>
  <c r="M33" i="8" l="1"/>
  <c r="M32" i="8"/>
  <c r="F35" i="8"/>
  <c r="B33" i="8"/>
  <c r="C34" i="8"/>
  <c r="D34" i="8" s="1"/>
  <c r="E34" i="8" s="1"/>
  <c r="I33" i="8"/>
  <c r="K33" i="8" s="1"/>
  <c r="J36" i="8"/>
  <c r="G35" i="8" l="1"/>
  <c r="H35" i="8" s="1"/>
  <c r="F36" i="8" s="1"/>
  <c r="G36" i="8" s="1"/>
  <c r="H36" i="8" s="1"/>
  <c r="L34" i="8"/>
  <c r="M34" i="8" s="1"/>
  <c r="B34" i="8"/>
  <c r="C35" i="8"/>
  <c r="D35" i="8" s="1"/>
  <c r="E35" i="8" s="1"/>
  <c r="I34" i="8"/>
  <c r="K34" i="8" s="1"/>
  <c r="J37" i="8"/>
  <c r="L35" i="8" l="1"/>
  <c r="F37" i="8"/>
  <c r="G37" i="8" s="1"/>
  <c r="H37" i="8" s="1"/>
  <c r="B35" i="8"/>
  <c r="C36" i="8"/>
  <c r="D36" i="8" s="1"/>
  <c r="E36" i="8" s="1"/>
  <c r="I35" i="8"/>
  <c r="K35" i="8" s="1"/>
  <c r="J38" i="8"/>
  <c r="M35" i="8" l="1"/>
  <c r="L36" i="8"/>
  <c r="M36" i="8" s="1"/>
  <c r="B36" i="8"/>
  <c r="C37" i="8"/>
  <c r="D37" i="8" s="1"/>
  <c r="E37" i="8" s="1"/>
  <c r="I36" i="8"/>
  <c r="K36" i="8" s="1"/>
  <c r="J39" i="8"/>
  <c r="F38" i="8"/>
  <c r="G38" i="8" l="1"/>
  <c r="H38" i="8" s="1"/>
  <c r="F39" i="8" s="1"/>
  <c r="G39" i="8" s="1"/>
  <c r="H39" i="8" s="1"/>
  <c r="L37" i="8"/>
  <c r="M37" i="8" s="1"/>
  <c r="C38" i="8"/>
  <c r="D38" i="8" s="1"/>
  <c r="E38" i="8" s="1"/>
  <c r="B37" i="8"/>
  <c r="I37" i="8"/>
  <c r="K37" i="8" s="1"/>
  <c r="J40" i="8"/>
  <c r="L38" i="8" l="1"/>
  <c r="M38" i="8" s="1"/>
  <c r="F40" i="8"/>
  <c r="G40" i="8" s="1"/>
  <c r="H40" i="8" s="1"/>
  <c r="C39" i="8"/>
  <c r="D39" i="8" s="1"/>
  <c r="E39" i="8" s="1"/>
  <c r="B38" i="8"/>
  <c r="I38" i="8"/>
  <c r="K38" i="8" s="1"/>
  <c r="J41" i="8"/>
  <c r="L39" i="8" l="1"/>
  <c r="M39" i="8" s="1"/>
  <c r="F41" i="8"/>
  <c r="G41" i="8" s="1"/>
  <c r="H41" i="8" s="1"/>
  <c r="C40" i="8"/>
  <c r="D40" i="8" s="1"/>
  <c r="E40" i="8" s="1"/>
  <c r="B39" i="8"/>
  <c r="I39" i="8"/>
  <c r="K39" i="8" s="1"/>
  <c r="J42" i="8"/>
  <c r="L40" i="8" l="1"/>
  <c r="M40" i="8" s="1"/>
  <c r="J43" i="8"/>
  <c r="C41" i="8"/>
  <c r="D41" i="8" s="1"/>
  <c r="E41" i="8" s="1"/>
  <c r="B40" i="8"/>
  <c r="F42" i="8"/>
  <c r="G42" i="8" s="1"/>
  <c r="H42" i="8" s="1"/>
  <c r="I40" i="8"/>
  <c r="K40" i="8" s="1"/>
  <c r="L41" i="8" l="1"/>
  <c r="M41" i="8" s="1"/>
  <c r="F43" i="8"/>
  <c r="G43" i="8" s="1"/>
  <c r="H43" i="8" s="1"/>
  <c r="C42" i="8"/>
  <c r="D42" i="8" s="1"/>
  <c r="E42" i="8" s="1"/>
  <c r="B41" i="8"/>
  <c r="I41" i="8"/>
  <c r="K41" i="8" s="1"/>
  <c r="J44" i="8"/>
  <c r="L42" i="8" l="1"/>
  <c r="M42" i="8" s="1"/>
  <c r="F44" i="8"/>
  <c r="G44" i="8" s="1"/>
  <c r="H44" i="8" s="1"/>
  <c r="C43" i="8"/>
  <c r="D43" i="8" s="1"/>
  <c r="E43" i="8" s="1"/>
  <c r="B42" i="8"/>
  <c r="I42" i="8"/>
  <c r="K42" i="8" s="1"/>
  <c r="J45" i="8"/>
  <c r="L43" i="8" l="1"/>
  <c r="M43" i="8" s="1"/>
  <c r="F45" i="8"/>
  <c r="G45" i="8" s="1"/>
  <c r="H45" i="8" s="1"/>
  <c r="C44" i="8"/>
  <c r="D44" i="8" s="1"/>
  <c r="E44" i="8" s="1"/>
  <c r="B43" i="8"/>
  <c r="I43" i="8"/>
  <c r="K43" i="8" s="1"/>
  <c r="J46" i="8"/>
  <c r="I44" i="8" l="1"/>
  <c r="K44" i="8" s="1"/>
  <c r="L44" i="8"/>
  <c r="M44" i="8" s="1"/>
  <c r="J47" i="8"/>
  <c r="C45" i="8"/>
  <c r="D45" i="8" s="1"/>
  <c r="E45" i="8" s="1"/>
  <c r="B44" i="8"/>
  <c r="F46" i="8"/>
  <c r="G46" i="8" s="1"/>
  <c r="H46" i="8" s="1"/>
  <c r="L45" i="8" l="1"/>
  <c r="M45" i="8" s="1"/>
  <c r="F47" i="8"/>
  <c r="G47" i="8" s="1"/>
  <c r="H47" i="8" s="1"/>
  <c r="C46" i="8"/>
  <c r="D46" i="8" s="1"/>
  <c r="E46" i="8" s="1"/>
  <c r="B45" i="8"/>
  <c r="I45" i="8"/>
  <c r="K45" i="8" s="1"/>
  <c r="J48" i="8"/>
  <c r="L46" i="8" l="1"/>
  <c r="M46" i="8" s="1"/>
  <c r="F48" i="8"/>
  <c r="G48" i="8" s="1"/>
  <c r="H48" i="8" s="1"/>
  <c r="C47" i="8"/>
  <c r="D47" i="8" s="1"/>
  <c r="E47" i="8" s="1"/>
  <c r="B46" i="8"/>
  <c r="I46" i="8"/>
  <c r="K46" i="8" s="1"/>
  <c r="J49" i="8"/>
  <c r="L47" i="8" l="1"/>
  <c r="M47" i="8" s="1"/>
  <c r="C48" i="8"/>
  <c r="D48" i="8" s="1"/>
  <c r="E48" i="8" s="1"/>
  <c r="B47" i="8"/>
  <c r="I47" i="8"/>
  <c r="K47" i="8" s="1"/>
  <c r="F49" i="8"/>
  <c r="G49" i="8" s="1"/>
  <c r="H49" i="8" s="1"/>
  <c r="J50" i="8"/>
  <c r="L48" i="8" l="1"/>
  <c r="M48" i="8" s="1"/>
  <c r="F50" i="8"/>
  <c r="G50" i="8" s="1"/>
  <c r="H50" i="8" s="1"/>
  <c r="J51" i="8"/>
  <c r="C49" i="8"/>
  <c r="D49" i="8" s="1"/>
  <c r="E49" i="8" s="1"/>
  <c r="B48" i="8"/>
  <c r="I48" i="8"/>
  <c r="K48" i="8" s="1"/>
  <c r="L49" i="8" l="1"/>
  <c r="M49" i="8" s="1"/>
  <c r="F51" i="8"/>
  <c r="G51" i="8" s="1"/>
  <c r="H51" i="8" s="1"/>
  <c r="C50" i="8"/>
  <c r="D50" i="8" s="1"/>
  <c r="E50" i="8" s="1"/>
  <c r="B49" i="8"/>
  <c r="I49" i="8"/>
  <c r="K49" i="8" s="1"/>
  <c r="J52" i="8"/>
  <c r="L50" i="8" l="1"/>
  <c r="M50" i="8" s="1"/>
  <c r="F52" i="8"/>
  <c r="G52" i="8" s="1"/>
  <c r="H52" i="8" s="1"/>
  <c r="C51" i="8"/>
  <c r="D51" i="8" s="1"/>
  <c r="E51" i="8" s="1"/>
  <c r="B50" i="8"/>
  <c r="I50" i="8"/>
  <c r="K50" i="8" s="1"/>
  <c r="J53" i="8"/>
  <c r="L51" i="8" l="1"/>
  <c r="M51" i="8" s="1"/>
  <c r="F53" i="8"/>
  <c r="G53" i="8" s="1"/>
  <c r="H53" i="8" s="1"/>
  <c r="C52" i="8"/>
  <c r="D52" i="8" s="1"/>
  <c r="E52" i="8" s="1"/>
  <c r="B51" i="8"/>
  <c r="I51" i="8"/>
  <c r="K51" i="8" s="1"/>
  <c r="J54" i="8"/>
  <c r="I52" i="8" l="1"/>
  <c r="K52" i="8" s="1"/>
  <c r="L52" i="8"/>
  <c r="M52" i="8" s="1"/>
  <c r="F54" i="8"/>
  <c r="G54" i="8" s="1"/>
  <c r="H54" i="8" s="1"/>
  <c r="J55" i="8"/>
  <c r="C53" i="8"/>
  <c r="D53" i="8" s="1"/>
  <c r="E53" i="8" s="1"/>
  <c r="B52" i="8"/>
  <c r="L53" i="8" l="1"/>
  <c r="M53" i="8" s="1"/>
  <c r="C54" i="8"/>
  <c r="D54" i="8" s="1"/>
  <c r="E54" i="8" s="1"/>
  <c r="B53" i="8"/>
  <c r="I53" i="8"/>
  <c r="K53" i="8" s="1"/>
  <c r="F55" i="8"/>
  <c r="G55" i="8" s="1"/>
  <c r="H55" i="8" s="1"/>
  <c r="J56" i="8"/>
  <c r="L54" i="8" l="1"/>
  <c r="M54" i="8" s="1"/>
  <c r="F56" i="8"/>
  <c r="G56" i="8" s="1"/>
  <c r="H56" i="8" s="1"/>
  <c r="C55" i="8"/>
  <c r="D55" i="8" s="1"/>
  <c r="E55" i="8" s="1"/>
  <c r="B54" i="8"/>
  <c r="I54" i="8"/>
  <c r="K54" i="8" s="1"/>
  <c r="J57" i="8"/>
  <c r="L55" i="8" l="1"/>
  <c r="M55" i="8" s="1"/>
  <c r="F57" i="8"/>
  <c r="G57" i="8" s="1"/>
  <c r="H57" i="8" s="1"/>
  <c r="C56" i="8"/>
  <c r="D56" i="8" s="1"/>
  <c r="E56" i="8" s="1"/>
  <c r="B55" i="8"/>
  <c r="I55" i="8"/>
  <c r="K55" i="8" s="1"/>
  <c r="J58" i="8"/>
  <c r="I56" i="8" l="1"/>
  <c r="K56" i="8" s="1"/>
  <c r="L56" i="8"/>
  <c r="M56" i="8" s="1"/>
  <c r="C57" i="8"/>
  <c r="D57" i="8" s="1"/>
  <c r="E57" i="8" s="1"/>
  <c r="B56" i="8"/>
  <c r="F58" i="8"/>
  <c r="G58" i="8" s="1"/>
  <c r="H58" i="8" s="1"/>
  <c r="J59" i="8"/>
  <c r="L57" i="8" l="1"/>
  <c r="M57" i="8" s="1"/>
  <c r="C58" i="8"/>
  <c r="D58" i="8" s="1"/>
  <c r="E58" i="8" s="1"/>
  <c r="B57" i="8"/>
  <c r="I57" i="8"/>
  <c r="K57" i="8" s="1"/>
  <c r="F59" i="8"/>
  <c r="G59" i="8" s="1"/>
  <c r="H59" i="8" s="1"/>
  <c r="J60" i="8"/>
  <c r="L58" i="8" l="1"/>
  <c r="M58" i="8" s="1"/>
  <c r="F60" i="8"/>
  <c r="G60" i="8" s="1"/>
  <c r="H60" i="8" s="1"/>
  <c r="C59" i="8"/>
  <c r="D59" i="8" s="1"/>
  <c r="E59" i="8" s="1"/>
  <c r="B58" i="8"/>
  <c r="I58" i="8"/>
  <c r="K58" i="8" s="1"/>
  <c r="J61" i="8"/>
  <c r="L59" i="8" l="1"/>
  <c r="M59" i="8" s="1"/>
  <c r="F61" i="8"/>
  <c r="G61" i="8" s="1"/>
  <c r="H61" i="8" s="1"/>
  <c r="C60" i="8"/>
  <c r="D60" i="8" s="1"/>
  <c r="E60" i="8" s="1"/>
  <c r="B59" i="8"/>
  <c r="I59" i="8"/>
  <c r="K59" i="8" s="1"/>
  <c r="J62" i="8"/>
  <c r="I60" i="8" l="1"/>
  <c r="K60" i="8" s="1"/>
  <c r="L60" i="8"/>
  <c r="M60" i="8" s="1"/>
  <c r="J63" i="8"/>
  <c r="C61" i="8"/>
  <c r="D61" i="8" s="1"/>
  <c r="E61" i="8" s="1"/>
  <c r="B60" i="8"/>
  <c r="F62" i="8"/>
  <c r="G62" i="8" s="1"/>
  <c r="H62" i="8" s="1"/>
  <c r="L61" i="8" l="1"/>
  <c r="M61" i="8" s="1"/>
  <c r="F63" i="8"/>
  <c r="G63" i="8" s="1"/>
  <c r="H63" i="8" s="1"/>
  <c r="C62" i="8"/>
  <c r="D62" i="8" s="1"/>
  <c r="E62" i="8" s="1"/>
  <c r="B61" i="8"/>
  <c r="I61" i="8"/>
  <c r="K61" i="8" s="1"/>
  <c r="J64" i="8"/>
  <c r="L62" i="8" l="1"/>
  <c r="M62" i="8" s="1"/>
  <c r="F64" i="8"/>
  <c r="G64" i="8" s="1"/>
  <c r="H64" i="8" s="1"/>
  <c r="C63" i="8"/>
  <c r="D63" i="8" s="1"/>
  <c r="E63" i="8" s="1"/>
  <c r="B62" i="8"/>
  <c r="I62" i="8"/>
  <c r="K62" i="8" s="1"/>
  <c r="J65" i="8"/>
  <c r="L63" i="8" l="1"/>
  <c r="M63" i="8"/>
  <c r="F65" i="8"/>
  <c r="G65" i="8" s="1"/>
  <c r="H65" i="8" s="1"/>
  <c r="C64" i="8"/>
  <c r="D64" i="8" s="1"/>
  <c r="E64" i="8" s="1"/>
  <c r="B63" i="8"/>
  <c r="I63" i="8"/>
  <c r="K63" i="8" s="1"/>
  <c r="J66" i="8"/>
  <c r="L64" i="8" l="1"/>
  <c r="M64" i="8" s="1"/>
  <c r="J67" i="8"/>
  <c r="C65" i="8"/>
  <c r="D65" i="8" s="1"/>
  <c r="E65" i="8" s="1"/>
  <c r="B64" i="8"/>
  <c r="F66" i="8"/>
  <c r="G66" i="8" s="1"/>
  <c r="H66" i="8" s="1"/>
  <c r="I64" i="8"/>
  <c r="K64" i="8" s="1"/>
  <c r="I65" i="8" l="1"/>
  <c r="K65" i="8" s="1"/>
  <c r="L65" i="8"/>
  <c r="M65" i="8" s="1"/>
  <c r="J68" i="8"/>
  <c r="F67" i="8"/>
  <c r="G67" i="8" s="1"/>
  <c r="H67" i="8" s="1"/>
  <c r="C66" i="8"/>
  <c r="D66" i="8" s="1"/>
  <c r="E66" i="8" s="1"/>
  <c r="B65" i="8"/>
  <c r="I66" i="8" l="1"/>
  <c r="K66" i="8" s="1"/>
  <c r="L66" i="8"/>
  <c r="M66" i="8" s="1"/>
  <c r="F68" i="8"/>
  <c r="G68" i="8"/>
  <c r="H68" i="8" s="1"/>
  <c r="J69" i="8"/>
  <c r="C67" i="8"/>
  <c r="D67" i="8" s="1"/>
  <c r="E67" i="8" s="1"/>
  <c r="B66" i="8"/>
  <c r="L67" i="8" l="1"/>
  <c r="M67" i="8" s="1"/>
  <c r="F69" i="8"/>
  <c r="G69" i="8" s="1"/>
  <c r="H69" i="8" s="1"/>
  <c r="C68" i="8"/>
  <c r="D68" i="8" s="1"/>
  <c r="E68" i="8" s="1"/>
  <c r="B67" i="8"/>
  <c r="I67" i="8"/>
  <c r="K67" i="8" s="1"/>
  <c r="J70" i="8"/>
  <c r="I68" i="8" l="1"/>
  <c r="K68" i="8" s="1"/>
  <c r="L68" i="8"/>
  <c r="M68" i="8" s="1"/>
  <c r="J71" i="8"/>
  <c r="C69" i="8"/>
  <c r="D69" i="8" s="1"/>
  <c r="E69" i="8" s="1"/>
  <c r="B68" i="8"/>
  <c r="F70" i="8"/>
  <c r="G70" i="8" s="1"/>
  <c r="H70" i="8" s="1"/>
  <c r="L69" i="8" l="1"/>
  <c r="M69" i="8" s="1"/>
  <c r="F71" i="8"/>
  <c r="G71" i="8" s="1"/>
  <c r="H71" i="8" s="1"/>
  <c r="C70" i="8"/>
  <c r="D70" i="8" s="1"/>
  <c r="E70" i="8" s="1"/>
  <c r="B69" i="8"/>
  <c r="I69" i="8"/>
  <c r="K69" i="8" s="1"/>
  <c r="J72" i="8"/>
  <c r="L70" i="8" l="1"/>
  <c r="M70" i="8" s="1"/>
  <c r="C71" i="8"/>
  <c r="D71" i="8" s="1"/>
  <c r="E71" i="8" s="1"/>
  <c r="B70" i="8"/>
  <c r="I70" i="8"/>
  <c r="K70" i="8" s="1"/>
  <c r="F72" i="8"/>
  <c r="G72" i="8" s="1"/>
  <c r="H72" i="8" s="1"/>
  <c r="J73" i="8"/>
  <c r="L71" i="8" l="1"/>
  <c r="M71" i="8" s="1"/>
  <c r="C72" i="8"/>
  <c r="D72" i="8" s="1"/>
  <c r="E72" i="8" s="1"/>
  <c r="B71" i="8"/>
  <c r="I71" i="8"/>
  <c r="K71" i="8" s="1"/>
  <c r="F73" i="8"/>
  <c r="G73" i="8" s="1"/>
  <c r="H73" i="8" s="1"/>
  <c r="J74" i="8"/>
  <c r="L72" i="8" l="1"/>
  <c r="M72" i="8" s="1"/>
  <c r="F74" i="8"/>
  <c r="G74" i="8" s="1"/>
  <c r="H74" i="8" s="1"/>
  <c r="C73" i="8"/>
  <c r="D73" i="8" s="1"/>
  <c r="E73" i="8" s="1"/>
  <c r="B72" i="8"/>
  <c r="I72" i="8"/>
  <c r="K72" i="8" s="1"/>
  <c r="J75" i="8"/>
  <c r="L73" i="8" l="1"/>
  <c r="M73" i="8" s="1"/>
  <c r="C74" i="8"/>
  <c r="D74" i="8" s="1"/>
  <c r="E74" i="8" s="1"/>
  <c r="B73" i="8"/>
  <c r="I73" i="8"/>
  <c r="K73" i="8" s="1"/>
  <c r="F75" i="8"/>
  <c r="G75" i="8" s="1"/>
  <c r="H75" i="8" s="1"/>
  <c r="J76" i="8"/>
  <c r="L74" i="8" l="1"/>
  <c r="M74" i="8" s="1"/>
  <c r="C75" i="8"/>
  <c r="D75" i="8" s="1"/>
  <c r="E75" i="8" s="1"/>
  <c r="B74" i="8"/>
  <c r="I74" i="8"/>
  <c r="K74" i="8" s="1"/>
  <c r="F76" i="8"/>
  <c r="G76" i="8" s="1"/>
  <c r="H76" i="8" s="1"/>
  <c r="J77" i="8"/>
  <c r="L75" i="8" l="1"/>
  <c r="M75" i="8" s="1"/>
  <c r="C76" i="8"/>
  <c r="D76" i="8" s="1"/>
  <c r="E76" i="8" s="1"/>
  <c r="B75" i="8"/>
  <c r="I75" i="8"/>
  <c r="K75" i="8" s="1"/>
  <c r="F77" i="8"/>
  <c r="G77" i="8" s="1"/>
  <c r="H77" i="8" s="1"/>
  <c r="J78" i="8"/>
  <c r="L76" i="8" l="1"/>
  <c r="M76" i="8" s="1"/>
  <c r="F78" i="8"/>
  <c r="G78" i="8" s="1"/>
  <c r="H78" i="8" s="1"/>
  <c r="J79" i="8"/>
  <c r="C77" i="8"/>
  <c r="D77" i="8" s="1"/>
  <c r="E77" i="8" s="1"/>
  <c r="B76" i="8"/>
  <c r="I76" i="8"/>
  <c r="K76" i="8" s="1"/>
  <c r="L77" i="8" l="1"/>
  <c r="M77" i="8" s="1"/>
  <c r="C78" i="8"/>
  <c r="D78" i="8" s="1"/>
  <c r="E78" i="8" s="1"/>
  <c r="B77" i="8"/>
  <c r="I77" i="8"/>
  <c r="K77" i="8" s="1"/>
  <c r="F79" i="8"/>
  <c r="G79" i="8" s="1"/>
  <c r="H79" i="8" s="1"/>
  <c r="J80" i="8"/>
  <c r="L78" i="8" l="1"/>
  <c r="M78" i="8" s="1"/>
  <c r="C79" i="8"/>
  <c r="D79" i="8" s="1"/>
  <c r="E79" i="8" s="1"/>
  <c r="B78" i="8"/>
  <c r="I78" i="8"/>
  <c r="K78" i="8" s="1"/>
  <c r="F80" i="8"/>
  <c r="G80" i="8" s="1"/>
  <c r="H80" i="8" s="1"/>
  <c r="J81" i="8"/>
  <c r="L79" i="8" l="1"/>
  <c r="M79" i="8" s="1"/>
  <c r="C80" i="8"/>
  <c r="D80" i="8" s="1"/>
  <c r="E80" i="8" s="1"/>
  <c r="B79" i="8"/>
  <c r="I79" i="8"/>
  <c r="K79" i="8" s="1"/>
  <c r="F81" i="8"/>
  <c r="G81" i="8" s="1"/>
  <c r="H81" i="8" s="1"/>
  <c r="J82" i="8"/>
  <c r="L80" i="8" l="1"/>
  <c r="M80" i="8" s="1"/>
  <c r="F82" i="8"/>
  <c r="G82" i="8" s="1"/>
  <c r="H82" i="8" s="1"/>
  <c r="J83" i="8"/>
  <c r="C81" i="8"/>
  <c r="D81" i="8" s="1"/>
  <c r="E81" i="8" s="1"/>
  <c r="B80" i="8"/>
  <c r="I80" i="8"/>
  <c r="K80" i="8" s="1"/>
  <c r="L81" i="8" l="1"/>
  <c r="M81" i="8" s="1"/>
  <c r="C82" i="8"/>
  <c r="D82" i="8" s="1"/>
  <c r="E82" i="8" s="1"/>
  <c r="B81" i="8"/>
  <c r="I81" i="8"/>
  <c r="K81" i="8" s="1"/>
  <c r="F83" i="8"/>
  <c r="G83" i="8" s="1"/>
  <c r="H83" i="8" s="1"/>
  <c r="J84" i="8"/>
  <c r="L82" i="8" l="1"/>
  <c r="M82" i="8" s="1"/>
  <c r="C83" i="8"/>
  <c r="D83" i="8" s="1"/>
  <c r="E83" i="8" s="1"/>
  <c r="B82" i="8"/>
  <c r="I82" i="8"/>
  <c r="K82" i="8" s="1"/>
  <c r="F84" i="8"/>
  <c r="G84" i="8" s="1"/>
  <c r="H84" i="8" s="1"/>
  <c r="J85" i="8"/>
  <c r="L83" i="8" l="1"/>
  <c r="M83" i="8" s="1"/>
  <c r="C84" i="8"/>
  <c r="D84" i="8" s="1"/>
  <c r="E84" i="8" s="1"/>
  <c r="B83" i="8"/>
  <c r="I83" i="8"/>
  <c r="K83" i="8" s="1"/>
  <c r="F85" i="8"/>
  <c r="G85" i="8" s="1"/>
  <c r="H85" i="8" s="1"/>
  <c r="J86" i="8"/>
  <c r="L84" i="8" l="1"/>
  <c r="M84" i="8" s="1"/>
  <c r="F86" i="8"/>
  <c r="G86" i="8" s="1"/>
  <c r="H86" i="8" s="1"/>
  <c r="J87" i="8"/>
  <c r="C85" i="8"/>
  <c r="D85" i="8" s="1"/>
  <c r="E85" i="8" s="1"/>
  <c r="B84" i="8"/>
  <c r="I84" i="8"/>
  <c r="K84" i="8" s="1"/>
  <c r="L85" i="8" l="1"/>
  <c r="M85" i="8" s="1"/>
  <c r="F87" i="8"/>
  <c r="G87" i="8" s="1"/>
  <c r="H87" i="8" s="1"/>
  <c r="C86" i="8"/>
  <c r="D86" i="8" s="1"/>
  <c r="E86" i="8" s="1"/>
  <c r="B85" i="8"/>
  <c r="I85" i="8"/>
  <c r="K85" i="8" s="1"/>
  <c r="J88" i="8"/>
  <c r="L86" i="8" l="1"/>
  <c r="M86" i="8" s="1"/>
  <c r="F88" i="8"/>
  <c r="G88" i="8" s="1"/>
  <c r="H88" i="8" s="1"/>
  <c r="C87" i="8"/>
  <c r="D87" i="8" s="1"/>
  <c r="E87" i="8" s="1"/>
  <c r="B86" i="8"/>
  <c r="I86" i="8"/>
  <c r="K86" i="8" s="1"/>
  <c r="J89" i="8"/>
  <c r="L87" i="8" l="1"/>
  <c r="M87" i="8" s="1"/>
  <c r="C88" i="8"/>
  <c r="D88" i="8" s="1"/>
  <c r="E88" i="8" s="1"/>
  <c r="B87" i="8"/>
  <c r="I87" i="8"/>
  <c r="K87" i="8" s="1"/>
  <c r="F89" i="8"/>
  <c r="G89" i="8" s="1"/>
  <c r="H89" i="8" s="1"/>
  <c r="J90" i="8"/>
  <c r="L88" i="8" l="1"/>
  <c r="M88" i="8" s="1"/>
  <c r="F90" i="8"/>
  <c r="G90" i="8" s="1"/>
  <c r="H90" i="8" s="1"/>
  <c r="J91" i="8"/>
  <c r="C89" i="8"/>
  <c r="D89" i="8" s="1"/>
  <c r="E89" i="8" s="1"/>
  <c r="B88" i="8"/>
  <c r="I88" i="8"/>
  <c r="K88" i="8" s="1"/>
  <c r="L89" i="8" l="1"/>
  <c r="M89" i="8" s="1"/>
  <c r="F91" i="8"/>
  <c r="G91" i="8" s="1"/>
  <c r="H91" i="8" s="1"/>
  <c r="C90" i="8"/>
  <c r="D90" i="8" s="1"/>
  <c r="E90" i="8" s="1"/>
  <c r="B89" i="8"/>
  <c r="I89" i="8"/>
  <c r="K89" i="8" s="1"/>
  <c r="J92" i="8"/>
  <c r="L90" i="8" l="1"/>
  <c r="M90" i="8" s="1"/>
  <c r="F92" i="8"/>
  <c r="G92" i="8" s="1"/>
  <c r="H92" i="8" s="1"/>
  <c r="C91" i="8"/>
  <c r="D91" i="8" s="1"/>
  <c r="E91" i="8" s="1"/>
  <c r="B90" i="8"/>
  <c r="I90" i="8"/>
  <c r="K90" i="8" s="1"/>
  <c r="J93" i="8"/>
  <c r="L91" i="8" l="1"/>
  <c r="M91" i="8" s="1"/>
  <c r="F93" i="8"/>
  <c r="G93" i="8" s="1"/>
  <c r="H93" i="8" s="1"/>
  <c r="C92" i="8"/>
  <c r="D92" i="8" s="1"/>
  <c r="E92" i="8" s="1"/>
  <c r="B91" i="8"/>
  <c r="I91" i="8"/>
  <c r="K91" i="8" s="1"/>
  <c r="J94" i="8"/>
  <c r="I92" i="8" l="1"/>
  <c r="K92" i="8" s="1"/>
  <c r="L92" i="8"/>
  <c r="M92" i="8" s="1"/>
  <c r="F94" i="8"/>
  <c r="G94" i="8" s="1"/>
  <c r="H94" i="8" s="1"/>
  <c r="J95" i="8"/>
  <c r="C93" i="8"/>
  <c r="D93" i="8" s="1"/>
  <c r="E93" i="8" s="1"/>
  <c r="B92" i="8"/>
  <c r="L93" i="8" l="1"/>
  <c r="M93" i="8" s="1"/>
  <c r="C94" i="8"/>
  <c r="D94" i="8" s="1"/>
  <c r="E94" i="8" s="1"/>
  <c r="B93" i="8"/>
  <c r="I93" i="8"/>
  <c r="K93" i="8" s="1"/>
  <c r="F95" i="8"/>
  <c r="G95" i="8" s="1"/>
  <c r="H95" i="8" s="1"/>
  <c r="J96" i="8"/>
  <c r="L94" i="8" l="1"/>
  <c r="M94" i="8" s="1"/>
  <c r="C95" i="8"/>
  <c r="D95" i="8" s="1"/>
  <c r="E95" i="8" s="1"/>
  <c r="B94" i="8"/>
  <c r="I94" i="8"/>
  <c r="K94" i="8" s="1"/>
  <c r="F96" i="8"/>
  <c r="G96" i="8" s="1"/>
  <c r="H96" i="8" s="1"/>
  <c r="J97" i="8"/>
  <c r="L95" i="8" l="1"/>
  <c r="M95" i="8" s="1"/>
  <c r="C96" i="8"/>
  <c r="D96" i="8" s="1"/>
  <c r="E96" i="8" s="1"/>
  <c r="B95" i="8"/>
  <c r="I95" i="8"/>
  <c r="K95" i="8" s="1"/>
  <c r="F97" i="8"/>
  <c r="G97" i="8" s="1"/>
  <c r="H97" i="8" s="1"/>
  <c r="J98" i="8"/>
  <c r="L96" i="8" l="1"/>
  <c r="M96" i="8" s="1"/>
  <c r="F98" i="8"/>
  <c r="G98" i="8" s="1"/>
  <c r="H98" i="8" s="1"/>
  <c r="J99" i="8"/>
  <c r="C97" i="8"/>
  <c r="D97" i="8" s="1"/>
  <c r="E97" i="8" s="1"/>
  <c r="B96" i="8"/>
  <c r="I96" i="8"/>
  <c r="K96" i="8" s="1"/>
  <c r="L97" i="8" l="1"/>
  <c r="M97" i="8" s="1"/>
  <c r="C98" i="8"/>
  <c r="D98" i="8" s="1"/>
  <c r="E98" i="8" s="1"/>
  <c r="B97" i="8"/>
  <c r="I97" i="8"/>
  <c r="K97" i="8" s="1"/>
  <c r="F99" i="8"/>
  <c r="G99" i="8" s="1"/>
  <c r="H99" i="8" s="1"/>
  <c r="J100" i="8"/>
  <c r="L98" i="8" l="1"/>
  <c r="M98" i="8" s="1"/>
  <c r="C99" i="8"/>
  <c r="D99" i="8" s="1"/>
  <c r="E99" i="8" s="1"/>
  <c r="B98" i="8"/>
  <c r="I98" i="8"/>
  <c r="K98" i="8" s="1"/>
  <c r="F100" i="8"/>
  <c r="G100" i="8" s="1"/>
  <c r="H100" i="8" s="1"/>
  <c r="J101" i="8"/>
  <c r="L99" i="8" l="1"/>
  <c r="M99" i="8" s="1"/>
  <c r="C100" i="8"/>
  <c r="D100" i="8" s="1"/>
  <c r="E100" i="8" s="1"/>
  <c r="B99" i="8"/>
  <c r="I99" i="8"/>
  <c r="K99" i="8" s="1"/>
  <c r="F101" i="8"/>
  <c r="G101" i="8" s="1"/>
  <c r="H101" i="8" s="1"/>
  <c r="J102" i="8"/>
  <c r="L100" i="8" l="1"/>
  <c r="M100" i="8" s="1"/>
  <c r="F102" i="8"/>
  <c r="G102" i="8" s="1"/>
  <c r="H102" i="8" s="1"/>
  <c r="J103" i="8"/>
  <c r="C101" i="8"/>
  <c r="D101" i="8" s="1"/>
  <c r="E101" i="8" s="1"/>
  <c r="B100" i="8"/>
  <c r="I100" i="8"/>
  <c r="K100" i="8" s="1"/>
  <c r="L101" i="8" l="1"/>
  <c r="M101" i="8" s="1"/>
  <c r="F103" i="8"/>
  <c r="G103" i="8" s="1"/>
  <c r="H103" i="8" s="1"/>
  <c r="C102" i="8"/>
  <c r="D102" i="8" s="1"/>
  <c r="E102" i="8" s="1"/>
  <c r="B101" i="8"/>
  <c r="I101" i="8"/>
  <c r="K101" i="8" s="1"/>
  <c r="J104" i="8"/>
  <c r="L102" i="8" l="1"/>
  <c r="M102" i="8" s="1"/>
  <c r="F104" i="8"/>
  <c r="G104" i="8" s="1"/>
  <c r="H104" i="8" s="1"/>
  <c r="C103" i="8"/>
  <c r="D103" i="8" s="1"/>
  <c r="E103" i="8" s="1"/>
  <c r="B102" i="8"/>
  <c r="I102" i="8"/>
  <c r="K102" i="8" s="1"/>
  <c r="J105" i="8"/>
  <c r="L103" i="8" l="1"/>
  <c r="M103" i="8" s="1"/>
  <c r="F105" i="8"/>
  <c r="G105" i="8" s="1"/>
  <c r="H105" i="8" s="1"/>
  <c r="C104" i="8"/>
  <c r="D104" i="8" s="1"/>
  <c r="E104" i="8" s="1"/>
  <c r="B103" i="8"/>
  <c r="I103" i="8"/>
  <c r="K103" i="8" s="1"/>
  <c r="J106" i="8"/>
  <c r="L104" i="8" l="1"/>
  <c r="M104" i="8" s="1"/>
  <c r="J107" i="8"/>
  <c r="C105" i="8"/>
  <c r="D105" i="8" s="1"/>
  <c r="E105" i="8" s="1"/>
  <c r="B104" i="8"/>
  <c r="F106" i="8"/>
  <c r="G106" i="8" s="1"/>
  <c r="H106" i="8" s="1"/>
  <c r="I104" i="8"/>
  <c r="K104" i="8" s="1"/>
  <c r="I105" i="8" l="1"/>
  <c r="K105" i="8" s="1"/>
  <c r="L105" i="8"/>
  <c r="M105" i="8" s="1"/>
  <c r="J108" i="8"/>
  <c r="F107" i="8"/>
  <c r="G107" i="8" s="1"/>
  <c r="H107" i="8" s="1"/>
  <c r="C106" i="8"/>
  <c r="D106" i="8" s="1"/>
  <c r="E106" i="8" s="1"/>
  <c r="B105" i="8"/>
  <c r="L106" i="8" l="1"/>
  <c r="M106" i="8" s="1"/>
  <c r="C107" i="8"/>
  <c r="D107" i="8" s="1"/>
  <c r="E107" i="8" s="1"/>
  <c r="B106" i="8"/>
  <c r="I106" i="8"/>
  <c r="K106" i="8" s="1"/>
  <c r="F108" i="8"/>
  <c r="G108" i="8" s="1"/>
  <c r="H108" i="8" s="1"/>
  <c r="J109" i="8"/>
  <c r="L107" i="8" l="1"/>
  <c r="M107" i="8" s="1"/>
  <c r="C108" i="8"/>
  <c r="D108" i="8" s="1"/>
  <c r="E108" i="8" s="1"/>
  <c r="B107" i="8"/>
  <c r="I107" i="8"/>
  <c r="K107" i="8" s="1"/>
  <c r="F109" i="8"/>
  <c r="G109" i="8" s="1"/>
  <c r="H109" i="8" s="1"/>
  <c r="J110" i="8"/>
  <c r="L108" i="8" l="1"/>
  <c r="M108" i="8" s="1"/>
  <c r="F110" i="8"/>
  <c r="G110" i="8" s="1"/>
  <c r="H110" i="8" s="1"/>
  <c r="J111" i="8"/>
  <c r="C109" i="8"/>
  <c r="D109" i="8" s="1"/>
  <c r="E109" i="8" s="1"/>
  <c r="B108" i="8"/>
  <c r="I108" i="8"/>
  <c r="K108" i="8" s="1"/>
  <c r="L109" i="8" l="1"/>
  <c r="M109" i="8" s="1"/>
  <c r="C110" i="8"/>
  <c r="D110" i="8" s="1"/>
  <c r="E110" i="8" s="1"/>
  <c r="B109" i="8"/>
  <c r="I109" i="8"/>
  <c r="K109" i="8" s="1"/>
  <c r="F111" i="8"/>
  <c r="G111" i="8" s="1"/>
  <c r="H111" i="8" s="1"/>
  <c r="J112" i="8"/>
  <c r="L110" i="8" l="1"/>
  <c r="M110" i="8" s="1"/>
  <c r="C111" i="8"/>
  <c r="D111" i="8" s="1"/>
  <c r="E111" i="8" s="1"/>
  <c r="B110" i="8"/>
  <c r="I110" i="8"/>
  <c r="K110" i="8" s="1"/>
  <c r="F112" i="8"/>
  <c r="G112" i="8" s="1"/>
  <c r="H112" i="8" s="1"/>
  <c r="J113" i="8"/>
  <c r="L111" i="8" l="1"/>
  <c r="M111" i="8" s="1"/>
  <c r="C112" i="8"/>
  <c r="D112" i="8" s="1"/>
  <c r="E112" i="8" s="1"/>
  <c r="B111" i="8"/>
  <c r="I111" i="8"/>
  <c r="K111" i="8" s="1"/>
  <c r="F113" i="8"/>
  <c r="G113" i="8" s="1"/>
  <c r="H113" i="8" s="1"/>
  <c r="J114" i="8"/>
  <c r="L112" i="8" l="1"/>
  <c r="M112" i="8" s="1"/>
  <c r="F114" i="8"/>
  <c r="G114" i="8" s="1"/>
  <c r="H114" i="8" s="1"/>
  <c r="J115" i="8"/>
  <c r="C113" i="8"/>
  <c r="D113" i="8" s="1"/>
  <c r="E113" i="8" s="1"/>
  <c r="B112" i="8"/>
  <c r="I112" i="8"/>
  <c r="K112" i="8" s="1"/>
  <c r="L113" i="8" l="1"/>
  <c r="M113" i="8" s="1"/>
  <c r="F115" i="8"/>
  <c r="G115" i="8" s="1"/>
  <c r="H115" i="8" s="1"/>
  <c r="C114" i="8"/>
  <c r="D114" i="8" s="1"/>
  <c r="E114" i="8" s="1"/>
  <c r="B113" i="8"/>
  <c r="I113" i="8"/>
  <c r="K113" i="8" s="1"/>
  <c r="J116" i="8"/>
  <c r="L114" i="8" l="1"/>
  <c r="M114" i="8" s="1"/>
  <c r="F116" i="8"/>
  <c r="G116" i="8" s="1"/>
  <c r="H116" i="8" s="1"/>
  <c r="C115" i="8"/>
  <c r="D115" i="8" s="1"/>
  <c r="E115" i="8" s="1"/>
  <c r="B114" i="8"/>
  <c r="I114" i="8"/>
  <c r="K114" i="8" s="1"/>
  <c r="J117" i="8"/>
  <c r="L115" i="8" l="1"/>
  <c r="M115" i="8" s="1"/>
  <c r="F117" i="8"/>
  <c r="G117" i="8" s="1"/>
  <c r="H117" i="8" s="1"/>
  <c r="C116" i="8"/>
  <c r="D116" i="8" s="1"/>
  <c r="E116" i="8" s="1"/>
  <c r="B115" i="8"/>
  <c r="I115" i="8"/>
  <c r="K115" i="8" s="1"/>
  <c r="J118" i="8"/>
  <c r="L116" i="8" l="1"/>
  <c r="M116" i="8" s="1"/>
  <c r="C117" i="8"/>
  <c r="D117" i="8" s="1"/>
  <c r="E117" i="8" s="1"/>
  <c r="B116" i="8"/>
  <c r="I116" i="8"/>
  <c r="K116" i="8" s="1"/>
  <c r="J119" i="8"/>
  <c r="F118" i="8"/>
  <c r="G118" i="8" s="1"/>
  <c r="H118" i="8" s="1"/>
  <c r="L117" i="8" l="1"/>
  <c r="M117" i="8" s="1"/>
  <c r="F119" i="8"/>
  <c r="G119" i="8" s="1"/>
  <c r="H119" i="8" s="1"/>
  <c r="C118" i="8"/>
  <c r="D118" i="8" s="1"/>
  <c r="E118" i="8" s="1"/>
  <c r="B117" i="8"/>
  <c r="I117" i="8"/>
  <c r="K117" i="8" s="1"/>
  <c r="J120" i="8"/>
  <c r="L118" i="8" l="1"/>
  <c r="M118" i="8" s="1"/>
  <c r="F120" i="8"/>
  <c r="G120" i="8" s="1"/>
  <c r="H120" i="8" s="1"/>
  <c r="C119" i="8"/>
  <c r="D119" i="8" s="1"/>
  <c r="E119" i="8" s="1"/>
  <c r="B118" i="8"/>
  <c r="I118" i="8"/>
  <c r="K118" i="8" s="1"/>
  <c r="J121" i="8"/>
  <c r="L119" i="8" l="1"/>
  <c r="M119" i="8"/>
  <c r="F121" i="8"/>
  <c r="G121" i="8" s="1"/>
  <c r="H121" i="8" s="1"/>
  <c r="C120" i="8"/>
  <c r="D120" i="8" s="1"/>
  <c r="E120" i="8" s="1"/>
  <c r="B119" i="8"/>
  <c r="I119" i="8"/>
  <c r="K119" i="8" s="1"/>
  <c r="J122" i="8"/>
  <c r="L120" i="8" l="1"/>
  <c r="M120" i="8" s="1"/>
  <c r="C121" i="8"/>
  <c r="D121" i="8" s="1"/>
  <c r="E121" i="8" s="1"/>
  <c r="B120" i="8"/>
  <c r="F122" i="8"/>
  <c r="G122" i="8" s="1"/>
  <c r="H122" i="8" s="1"/>
  <c r="I120" i="8"/>
  <c r="K120" i="8" s="1"/>
  <c r="J123" i="8"/>
  <c r="L121" i="8" l="1"/>
  <c r="M121" i="8" s="1"/>
  <c r="C122" i="8"/>
  <c r="D122" i="8" s="1"/>
  <c r="E122" i="8" s="1"/>
  <c r="B121" i="8"/>
  <c r="I121" i="8"/>
  <c r="K121" i="8" s="1"/>
  <c r="F123" i="8"/>
  <c r="G123" i="8" s="1"/>
  <c r="H123" i="8" s="1"/>
  <c r="J124" i="8"/>
  <c r="L122" i="8" l="1"/>
  <c r="M122" i="8" s="1"/>
  <c r="C123" i="8"/>
  <c r="D123" i="8" s="1"/>
  <c r="E123" i="8" s="1"/>
  <c r="B122" i="8"/>
  <c r="I122" i="8"/>
  <c r="K122" i="8" s="1"/>
  <c r="F124" i="8"/>
  <c r="G124" i="8" s="1"/>
  <c r="H124" i="8" s="1"/>
  <c r="J125" i="8"/>
  <c r="L123" i="8" l="1"/>
  <c r="M123" i="8" s="1"/>
  <c r="C124" i="8"/>
  <c r="D124" i="8" s="1"/>
  <c r="E124" i="8" s="1"/>
  <c r="B123" i="8"/>
  <c r="I123" i="8"/>
  <c r="K123" i="8" s="1"/>
  <c r="F125" i="8"/>
  <c r="G125" i="8" s="1"/>
  <c r="H125" i="8" s="1"/>
  <c r="J126" i="8"/>
  <c r="L124" i="8" l="1"/>
  <c r="M124" i="8" s="1"/>
  <c r="F126" i="8"/>
  <c r="G126" i="8" s="1"/>
  <c r="H126" i="8" s="1"/>
  <c r="J127" i="8"/>
  <c r="C125" i="8"/>
  <c r="D125" i="8" s="1"/>
  <c r="E125" i="8" s="1"/>
  <c r="B124" i="8"/>
  <c r="I124" i="8"/>
  <c r="K124" i="8" s="1"/>
  <c r="L125" i="8" l="1"/>
  <c r="M125" i="8" s="1"/>
  <c r="C126" i="8"/>
  <c r="D126" i="8" s="1"/>
  <c r="E126" i="8" s="1"/>
  <c r="B125" i="8"/>
  <c r="I125" i="8"/>
  <c r="K125" i="8" s="1"/>
  <c r="F127" i="8"/>
  <c r="G127" i="8" s="1"/>
  <c r="H127" i="8" s="1"/>
  <c r="J128" i="8"/>
  <c r="L126" i="8" l="1"/>
  <c r="M126" i="8" s="1"/>
  <c r="F128" i="8"/>
  <c r="G128" i="8" s="1"/>
  <c r="H128" i="8" s="1"/>
  <c r="C127" i="8"/>
  <c r="D127" i="8" s="1"/>
  <c r="E127" i="8" s="1"/>
  <c r="B126" i="8"/>
  <c r="I126" i="8"/>
  <c r="K126" i="8" s="1"/>
  <c r="J129" i="8"/>
  <c r="L127" i="8" l="1"/>
  <c r="M127" i="8" s="1"/>
  <c r="F129" i="8"/>
  <c r="G129" i="8" s="1"/>
  <c r="H129" i="8" s="1"/>
  <c r="C128" i="8"/>
  <c r="D128" i="8" s="1"/>
  <c r="E128" i="8" s="1"/>
  <c r="B127" i="8"/>
  <c r="I127" i="8"/>
  <c r="K127" i="8" s="1"/>
  <c r="J130" i="8"/>
  <c r="L128" i="8" l="1"/>
  <c r="M128" i="8"/>
  <c r="C129" i="8"/>
  <c r="D129" i="8" s="1"/>
  <c r="E129" i="8" s="1"/>
  <c r="B128" i="8"/>
  <c r="I128" i="8"/>
  <c r="K128" i="8" s="1"/>
  <c r="J131" i="8"/>
  <c r="F130" i="8"/>
  <c r="G130" i="8" s="1"/>
  <c r="H130" i="8" s="1"/>
  <c r="L129" i="8" l="1"/>
  <c r="M129" i="8" s="1"/>
  <c r="F131" i="8"/>
  <c r="G131" i="8" s="1"/>
  <c r="H131" i="8" s="1"/>
  <c r="C130" i="8"/>
  <c r="D130" i="8" s="1"/>
  <c r="E130" i="8" s="1"/>
  <c r="B129" i="8"/>
  <c r="I129" i="8"/>
  <c r="K129" i="8" s="1"/>
  <c r="J132" i="8"/>
  <c r="L130" i="8" l="1"/>
  <c r="M130" i="8" s="1"/>
  <c r="F132" i="8"/>
  <c r="G132" i="8" s="1"/>
  <c r="H132" i="8" s="1"/>
  <c r="C131" i="8"/>
  <c r="D131" i="8" s="1"/>
  <c r="E131" i="8" s="1"/>
  <c r="B130" i="8"/>
  <c r="I130" i="8"/>
  <c r="K130" i="8" s="1"/>
  <c r="J133" i="8"/>
  <c r="L131" i="8" l="1"/>
  <c r="M131" i="8" s="1"/>
  <c r="F133" i="8"/>
  <c r="G133" i="8" s="1"/>
  <c r="H133" i="8" s="1"/>
  <c r="C132" i="8"/>
  <c r="D132" i="8" s="1"/>
  <c r="E132" i="8" s="1"/>
  <c r="B131" i="8"/>
  <c r="I131" i="8"/>
  <c r="K131" i="8" s="1"/>
  <c r="J134" i="8"/>
  <c r="L132" i="8" l="1"/>
  <c r="M132" i="8" s="1"/>
  <c r="C133" i="8"/>
  <c r="D133" i="8" s="1"/>
  <c r="E133" i="8" s="1"/>
  <c r="B132" i="8"/>
  <c r="I132" i="8"/>
  <c r="K132" i="8" s="1"/>
  <c r="J135" i="8"/>
  <c r="F134" i="8"/>
  <c r="G134" i="8" s="1"/>
  <c r="H134" i="8" s="1"/>
  <c r="L133" i="8" l="1"/>
  <c r="M133" i="8" s="1"/>
  <c r="F135" i="8"/>
  <c r="G135" i="8" s="1"/>
  <c r="H135" i="8" s="1"/>
  <c r="C134" i="8"/>
  <c r="D134" i="8" s="1"/>
  <c r="E134" i="8" s="1"/>
  <c r="B133" i="8"/>
  <c r="I133" i="8"/>
  <c r="K133" i="8" s="1"/>
  <c r="J136" i="8"/>
  <c r="L134" i="8" l="1"/>
  <c r="M134" i="8" s="1"/>
  <c r="F136" i="8"/>
  <c r="G136" i="8" s="1"/>
  <c r="H136" i="8" s="1"/>
  <c r="C135" i="8"/>
  <c r="D135" i="8" s="1"/>
  <c r="E135" i="8" s="1"/>
  <c r="B134" i="8"/>
  <c r="I134" i="8"/>
  <c r="K134" i="8" s="1"/>
  <c r="J137" i="8"/>
  <c r="L135" i="8" l="1"/>
  <c r="M135" i="8" s="1"/>
  <c r="F137" i="8"/>
  <c r="G137" i="8" s="1"/>
  <c r="H137" i="8" s="1"/>
  <c r="C136" i="8"/>
  <c r="D136" i="8" s="1"/>
  <c r="E136" i="8" s="1"/>
  <c r="B135" i="8"/>
  <c r="I135" i="8"/>
  <c r="K135" i="8" s="1"/>
  <c r="J138" i="8"/>
  <c r="L136" i="8" l="1"/>
  <c r="M136" i="8" s="1"/>
  <c r="C137" i="8"/>
  <c r="D137" i="8" s="1"/>
  <c r="E137" i="8" s="1"/>
  <c r="B136" i="8"/>
  <c r="I136" i="8"/>
  <c r="K136" i="8" s="1"/>
  <c r="J139" i="8"/>
  <c r="F138" i="8"/>
  <c r="G138" i="8" s="1"/>
  <c r="H138" i="8" s="1"/>
  <c r="L137" i="8" l="1"/>
  <c r="M137" i="8" s="1"/>
  <c r="F139" i="8"/>
  <c r="G139" i="8" s="1"/>
  <c r="H139" i="8" s="1"/>
  <c r="C138" i="8"/>
  <c r="D138" i="8" s="1"/>
  <c r="E138" i="8" s="1"/>
  <c r="B137" i="8"/>
  <c r="I137" i="8"/>
  <c r="K137" i="8" s="1"/>
  <c r="J140" i="8"/>
  <c r="L138" i="8" l="1"/>
  <c r="M138" i="8" s="1"/>
  <c r="C139" i="8"/>
  <c r="D139" i="8" s="1"/>
  <c r="E139" i="8" s="1"/>
  <c r="B138" i="8"/>
  <c r="I138" i="8"/>
  <c r="F140" i="8"/>
  <c r="G140" i="8" s="1"/>
  <c r="H140" i="8" s="1"/>
  <c r="J141" i="8"/>
  <c r="L139" i="8" l="1"/>
  <c r="M139" i="8" s="1"/>
  <c r="C140" i="8"/>
  <c r="D140" i="8" s="1"/>
  <c r="E140" i="8" s="1"/>
  <c r="B139" i="8"/>
  <c r="I139" i="8"/>
  <c r="K139" i="8" s="1"/>
  <c r="F141" i="8"/>
  <c r="G141" i="8" s="1"/>
  <c r="H141" i="8" s="1"/>
  <c r="J142" i="8"/>
  <c r="K138" i="8"/>
  <c r="L140" i="8" l="1"/>
  <c r="M140" i="8" s="1"/>
  <c r="F142" i="8"/>
  <c r="G142" i="8" s="1"/>
  <c r="H142" i="8" s="1"/>
  <c r="J143" i="8"/>
  <c r="C141" i="8"/>
  <c r="D141" i="8" s="1"/>
  <c r="E141" i="8" s="1"/>
  <c r="B140" i="8"/>
  <c r="I140" i="8"/>
  <c r="K140" i="8" s="1"/>
  <c r="L141" i="8" l="1"/>
  <c r="M141" i="8"/>
  <c r="C142" i="8"/>
  <c r="D142" i="8" s="1"/>
  <c r="E142" i="8" s="1"/>
  <c r="B141" i="8"/>
  <c r="I141" i="8"/>
  <c r="K141" i="8" s="1"/>
  <c r="F143" i="8"/>
  <c r="G143" i="8" s="1"/>
  <c r="H143" i="8" s="1"/>
  <c r="J144" i="8"/>
  <c r="L142" i="8" l="1"/>
  <c r="M142" i="8" s="1"/>
  <c r="F144" i="8"/>
  <c r="G144" i="8" s="1"/>
  <c r="H144" i="8" s="1"/>
  <c r="J145" i="8"/>
  <c r="C143" i="8"/>
  <c r="D143" i="8" s="1"/>
  <c r="E143" i="8" s="1"/>
  <c r="B142" i="8"/>
  <c r="I142" i="8"/>
  <c r="K142" i="8" s="1"/>
  <c r="L143" i="8" l="1"/>
  <c r="M143" i="8" s="1"/>
  <c r="F145" i="8"/>
  <c r="G145" i="8" s="1"/>
  <c r="H145" i="8" s="1"/>
  <c r="C144" i="8"/>
  <c r="D144" i="8" s="1"/>
  <c r="E144" i="8" s="1"/>
  <c r="B143" i="8"/>
  <c r="I143" i="8"/>
  <c r="K143" i="8" s="1"/>
  <c r="J146" i="8"/>
  <c r="L144" i="8" l="1"/>
  <c r="M144" i="8" s="1"/>
  <c r="F146" i="8"/>
  <c r="G146" i="8" s="1"/>
  <c r="H146" i="8" s="1"/>
  <c r="C145" i="8"/>
  <c r="D145" i="8" s="1"/>
  <c r="E145" i="8" s="1"/>
  <c r="B144" i="8"/>
  <c r="I144" i="8"/>
  <c r="K144" i="8" s="1"/>
  <c r="J147" i="8"/>
  <c r="L145" i="8" l="1"/>
  <c r="M145" i="8" s="1"/>
  <c r="F147" i="8"/>
  <c r="G147" i="8" s="1"/>
  <c r="H147" i="8" s="1"/>
  <c r="C146" i="8"/>
  <c r="D146" i="8" s="1"/>
  <c r="E146" i="8" s="1"/>
  <c r="B145" i="8"/>
  <c r="I145" i="8"/>
  <c r="K145" i="8" s="1"/>
  <c r="J148" i="8"/>
  <c r="L146" i="8" l="1"/>
  <c r="M146" i="8" s="1"/>
  <c r="C147" i="8"/>
  <c r="D147" i="8" s="1"/>
  <c r="E147" i="8" s="1"/>
  <c r="B146" i="8"/>
  <c r="I146" i="8"/>
  <c r="K146" i="8" s="1"/>
  <c r="J149" i="8"/>
  <c r="F148" i="8"/>
  <c r="G148" i="8" s="1"/>
  <c r="H148" i="8" s="1"/>
  <c r="L147" i="8" l="1"/>
  <c r="M147" i="8" s="1"/>
  <c r="F149" i="8"/>
  <c r="G149" i="8" s="1"/>
  <c r="H149" i="8" s="1"/>
  <c r="J150" i="8"/>
  <c r="J5" i="8" s="1"/>
  <c r="J7" i="8" s="1"/>
  <c r="C148" i="8"/>
  <c r="D148" i="8" s="1"/>
  <c r="E148" i="8" s="1"/>
  <c r="B147" i="8"/>
  <c r="I147" i="8"/>
  <c r="K147" i="8" s="1"/>
  <c r="L148" i="8" l="1"/>
  <c r="M148" i="8"/>
  <c r="F150" i="8"/>
  <c r="G150" i="8" s="1"/>
  <c r="H150" i="8" s="1"/>
  <c r="C149" i="8"/>
  <c r="D149" i="8"/>
  <c r="E149" i="8" s="1"/>
  <c r="B148" i="8"/>
  <c r="I148" i="8"/>
  <c r="K148" i="8" s="1"/>
  <c r="J151" i="8"/>
  <c r="L149" i="8" l="1"/>
  <c r="M149" i="8" s="1"/>
  <c r="F151" i="8"/>
  <c r="G151" i="8" s="1"/>
  <c r="H151" i="8" s="1"/>
  <c r="C150" i="8"/>
  <c r="D150" i="8" s="1"/>
  <c r="E150" i="8" s="1"/>
  <c r="B149" i="8"/>
  <c r="I149" i="8"/>
  <c r="K149" i="8" s="1"/>
  <c r="J152" i="8"/>
  <c r="L150" i="8" l="1"/>
  <c r="M150" i="8" s="1"/>
  <c r="C151" i="8"/>
  <c r="D151" i="8" s="1"/>
  <c r="E151" i="8" s="1"/>
  <c r="B150" i="8"/>
  <c r="I150" i="8"/>
  <c r="K150" i="8" s="1"/>
  <c r="J153" i="8"/>
  <c r="F152" i="8"/>
  <c r="G152" i="8" s="1"/>
  <c r="H152" i="8" s="1"/>
  <c r="L151" i="8" l="1"/>
  <c r="M151" i="8" s="1"/>
  <c r="F153" i="8"/>
  <c r="G153" i="8" s="1"/>
  <c r="H153" i="8" s="1"/>
  <c r="J154" i="8"/>
  <c r="C152" i="8"/>
  <c r="D152" i="8" s="1"/>
  <c r="E152" i="8" s="1"/>
  <c r="B151" i="8"/>
  <c r="I151" i="8"/>
  <c r="K151" i="8" s="1"/>
  <c r="L152" i="8" l="1"/>
  <c r="M152" i="8" s="1"/>
  <c r="F154" i="8"/>
  <c r="G154" i="8" s="1"/>
  <c r="H154" i="8" s="1"/>
  <c r="C153" i="8"/>
  <c r="D153" i="8" s="1"/>
  <c r="E153" i="8" s="1"/>
  <c r="B152" i="8"/>
  <c r="I152" i="8"/>
  <c r="K152" i="8" s="1"/>
  <c r="J155" i="8"/>
  <c r="L153" i="8" l="1"/>
  <c r="M153" i="8"/>
  <c r="F155" i="8"/>
  <c r="G155" i="8" s="1"/>
  <c r="H155" i="8" s="1"/>
  <c r="C154" i="8"/>
  <c r="D154" i="8" s="1"/>
  <c r="E154" i="8" s="1"/>
  <c r="B153" i="8"/>
  <c r="I153" i="8"/>
  <c r="K153" i="8" s="1"/>
  <c r="J156" i="8"/>
  <c r="L154" i="8" l="1"/>
  <c r="M154" i="8"/>
  <c r="C155" i="8"/>
  <c r="D155" i="8" s="1"/>
  <c r="E155" i="8" s="1"/>
  <c r="B154" i="8"/>
  <c r="I154" i="8"/>
  <c r="K154" i="8" s="1"/>
  <c r="J157" i="8"/>
  <c r="F156" i="8"/>
  <c r="G156" i="8" s="1"/>
  <c r="H156" i="8" s="1"/>
  <c r="L155" i="8" l="1"/>
  <c r="M155" i="8" s="1"/>
  <c r="F157" i="8"/>
  <c r="G157" i="8" s="1"/>
  <c r="H157" i="8" s="1"/>
  <c r="C156" i="8"/>
  <c r="D156" i="8" s="1"/>
  <c r="E156" i="8" s="1"/>
  <c r="B155" i="8"/>
  <c r="J158" i="8"/>
  <c r="I155" i="8"/>
  <c r="K155" i="8" s="1"/>
  <c r="L156" i="8" l="1"/>
  <c r="M156" i="8" s="1"/>
  <c r="F158" i="8"/>
  <c r="G158" i="8" s="1"/>
  <c r="H158" i="8" s="1"/>
  <c r="C157" i="8"/>
  <c r="D157" i="8" s="1"/>
  <c r="E157" i="8" s="1"/>
  <c r="B156" i="8"/>
  <c r="I156" i="8"/>
  <c r="K156" i="8" s="1"/>
  <c r="J159" i="8"/>
  <c r="L157" i="8" l="1"/>
  <c r="M157" i="8"/>
  <c r="F159" i="8"/>
  <c r="G159" i="8" s="1"/>
  <c r="H159" i="8" s="1"/>
  <c r="C158" i="8"/>
  <c r="D158" i="8" s="1"/>
  <c r="E158" i="8" s="1"/>
  <c r="B157" i="8"/>
  <c r="I157" i="8"/>
  <c r="K157" i="8" s="1"/>
  <c r="J160" i="8"/>
  <c r="L158" i="8" l="1"/>
  <c r="M158" i="8" s="1"/>
  <c r="C159" i="8"/>
  <c r="D159" i="8" s="1"/>
  <c r="E159" i="8" s="1"/>
  <c r="B158" i="8"/>
  <c r="I158" i="8"/>
  <c r="K158" i="8" s="1"/>
  <c r="F160" i="8"/>
  <c r="G160" i="8" s="1"/>
  <c r="H160" i="8" s="1"/>
  <c r="J161" i="8"/>
  <c r="L159" i="8" l="1"/>
  <c r="M159" i="8" s="1"/>
  <c r="J162" i="8"/>
  <c r="F161" i="8"/>
  <c r="G161" i="8" s="1"/>
  <c r="H161" i="8" s="1"/>
  <c r="C160" i="8"/>
  <c r="D160" i="8" s="1"/>
  <c r="E160" i="8" s="1"/>
  <c r="B159" i="8"/>
  <c r="I159" i="8"/>
  <c r="K159" i="8" s="1"/>
  <c r="L160" i="8" l="1"/>
  <c r="M160" i="8" s="1"/>
  <c r="C161" i="8"/>
  <c r="D161" i="8" s="1"/>
  <c r="E161" i="8" s="1"/>
  <c r="B160" i="8"/>
  <c r="I160" i="8"/>
  <c r="K160" i="8" s="1"/>
  <c r="F162" i="8"/>
  <c r="G162" i="8" s="1"/>
  <c r="H162" i="8" s="1"/>
  <c r="J163" i="8"/>
  <c r="L161" i="8" l="1"/>
  <c r="M161" i="8" s="1"/>
  <c r="C162" i="8"/>
  <c r="D162" i="8" s="1"/>
  <c r="E162" i="8" s="1"/>
  <c r="B161" i="8"/>
  <c r="I161" i="8"/>
  <c r="K161" i="8" s="1"/>
  <c r="F163" i="8"/>
  <c r="G163" i="8" s="1"/>
  <c r="H163" i="8" s="1"/>
  <c r="J164" i="8"/>
  <c r="L162" i="8" l="1"/>
  <c r="M162" i="8" s="1"/>
  <c r="C163" i="8"/>
  <c r="D163" i="8" s="1"/>
  <c r="E163" i="8" s="1"/>
  <c r="B162" i="8"/>
  <c r="I162" i="8"/>
  <c r="K162" i="8" s="1"/>
  <c r="F164" i="8"/>
  <c r="G164" i="8" s="1"/>
  <c r="H164" i="8" s="1"/>
  <c r="J165" i="8"/>
  <c r="I163" i="8" l="1"/>
  <c r="K163" i="8" s="1"/>
  <c r="L163" i="8"/>
  <c r="M163" i="8" s="1"/>
  <c r="F165" i="8"/>
  <c r="G165" i="8"/>
  <c r="H165" i="8" s="1"/>
  <c r="J166" i="8"/>
  <c r="C164" i="8"/>
  <c r="D164" i="8" s="1"/>
  <c r="E164" i="8" s="1"/>
  <c r="B163" i="8"/>
  <c r="L164" i="8" l="1"/>
  <c r="M164" i="8" s="1"/>
  <c r="F166" i="8"/>
  <c r="G166" i="8" s="1"/>
  <c r="H166" i="8" s="1"/>
  <c r="C165" i="8"/>
  <c r="D165" i="8" s="1"/>
  <c r="E165" i="8" s="1"/>
  <c r="B164" i="8"/>
  <c r="I164" i="8"/>
  <c r="K164" i="8" s="1"/>
  <c r="J167" i="8"/>
  <c r="L165" i="8" l="1"/>
  <c r="M165" i="8" s="1"/>
  <c r="F167" i="8"/>
  <c r="G167" i="8" s="1"/>
  <c r="H167" i="8" s="1"/>
  <c r="C166" i="8"/>
  <c r="D166" i="8" s="1"/>
  <c r="E166" i="8" s="1"/>
  <c r="B165" i="8"/>
  <c r="I165" i="8"/>
  <c r="K165" i="8" s="1"/>
  <c r="J168" i="8"/>
  <c r="L166" i="8" l="1"/>
  <c r="M166" i="8" s="1"/>
  <c r="C167" i="8"/>
  <c r="D167" i="8" s="1"/>
  <c r="E167" i="8" s="1"/>
  <c r="B166" i="8"/>
  <c r="I166" i="8"/>
  <c r="K166" i="8" s="1"/>
  <c r="J169" i="8"/>
  <c r="F168" i="8"/>
  <c r="G168" i="8" s="1"/>
  <c r="H168" i="8" s="1"/>
  <c r="L167" i="8" l="1"/>
  <c r="M167" i="8" s="1"/>
  <c r="F169" i="8"/>
  <c r="G169" i="8" s="1"/>
  <c r="H169" i="8" s="1"/>
  <c r="C168" i="8"/>
  <c r="D168" i="8" s="1"/>
  <c r="E168" i="8" s="1"/>
  <c r="B167" i="8"/>
  <c r="J170" i="8"/>
  <c r="I167" i="8"/>
  <c r="K167" i="8" s="1"/>
  <c r="L168" i="8" l="1"/>
  <c r="M168" i="8"/>
  <c r="F170" i="8"/>
  <c r="G170" i="8" s="1"/>
  <c r="H170" i="8" s="1"/>
  <c r="C169" i="8"/>
  <c r="D169" i="8" s="1"/>
  <c r="E169" i="8" s="1"/>
  <c r="B168" i="8"/>
  <c r="I168" i="8"/>
  <c r="K168" i="8" s="1"/>
  <c r="J171" i="8"/>
  <c r="L169" i="8" l="1"/>
  <c r="M169" i="8" s="1"/>
  <c r="F171" i="8"/>
  <c r="G171" i="8" s="1"/>
  <c r="H171" i="8" s="1"/>
  <c r="C170" i="8"/>
  <c r="D170" i="8" s="1"/>
  <c r="E170" i="8" s="1"/>
  <c r="B169" i="8"/>
  <c r="I169" i="8"/>
  <c r="K169" i="8" s="1"/>
  <c r="J172" i="8"/>
  <c r="L170" i="8" l="1"/>
  <c r="M170" i="8" s="1"/>
  <c r="C171" i="8"/>
  <c r="D171" i="8" s="1"/>
  <c r="E171" i="8" s="1"/>
  <c r="B170" i="8"/>
  <c r="I170" i="8"/>
  <c r="K170" i="8" s="1"/>
  <c r="F172" i="8"/>
  <c r="G172" i="8" s="1"/>
  <c r="H172" i="8" s="1"/>
  <c r="J173" i="8"/>
  <c r="L171" i="8" l="1"/>
  <c r="M171" i="8" s="1"/>
  <c r="J174" i="8"/>
  <c r="F173" i="8"/>
  <c r="G173" i="8" s="1"/>
  <c r="H173" i="8" s="1"/>
  <c r="C172" i="8"/>
  <c r="D172" i="8" s="1"/>
  <c r="E172" i="8" s="1"/>
  <c r="B171" i="8"/>
  <c r="I171" i="8"/>
  <c r="K171" i="8" s="1"/>
  <c r="L172" i="8" l="1"/>
  <c r="M172" i="8"/>
  <c r="C173" i="8"/>
  <c r="D173" i="8" s="1"/>
  <c r="E173" i="8" s="1"/>
  <c r="B172" i="8"/>
  <c r="I172" i="8"/>
  <c r="K172" i="8" s="1"/>
  <c r="F174" i="8"/>
  <c r="G174" i="8" s="1"/>
  <c r="H174" i="8" s="1"/>
  <c r="J175" i="8"/>
  <c r="L173" i="8" l="1"/>
  <c r="M173" i="8"/>
  <c r="C174" i="8"/>
  <c r="D174" i="8" s="1"/>
  <c r="E174" i="8" s="1"/>
  <c r="B173" i="8"/>
  <c r="I173" i="8"/>
  <c r="K173" i="8" s="1"/>
  <c r="F175" i="8"/>
  <c r="G175" i="8" s="1"/>
  <c r="H175" i="8" s="1"/>
  <c r="J176" i="8"/>
  <c r="L174" i="8" l="1"/>
  <c r="M174" i="8" s="1"/>
  <c r="C175" i="8"/>
  <c r="D175" i="8" s="1"/>
  <c r="E175" i="8" s="1"/>
  <c r="B174" i="8"/>
  <c r="I174" i="8"/>
  <c r="K174" i="8" s="1"/>
  <c r="F176" i="8"/>
  <c r="G176" i="8" s="1"/>
  <c r="H176" i="8" s="1"/>
  <c r="J177" i="8"/>
  <c r="L175" i="8" l="1"/>
  <c r="M175" i="8" s="1"/>
  <c r="F177" i="8"/>
  <c r="G177" i="8" s="1"/>
  <c r="H177" i="8" s="1"/>
  <c r="C176" i="8"/>
  <c r="D176" i="8" s="1"/>
  <c r="E176" i="8" s="1"/>
  <c r="B175" i="8"/>
  <c r="I175" i="8"/>
  <c r="K175" i="8" s="1"/>
  <c r="J178" i="8"/>
  <c r="L176" i="8" l="1"/>
  <c r="M176" i="8" s="1"/>
  <c r="F178" i="8"/>
  <c r="G178" i="8" s="1"/>
  <c r="H178" i="8" s="1"/>
  <c r="C177" i="8"/>
  <c r="D177" i="8" s="1"/>
  <c r="E177" i="8" s="1"/>
  <c r="B176" i="8"/>
  <c r="I176" i="8"/>
  <c r="K176" i="8" s="1"/>
  <c r="J179" i="8"/>
  <c r="L177" i="8" l="1"/>
  <c r="M177" i="8" s="1"/>
  <c r="F179" i="8"/>
  <c r="G179" i="8" s="1"/>
  <c r="H179" i="8" s="1"/>
  <c r="C178" i="8"/>
  <c r="D178" i="8" s="1"/>
  <c r="E178" i="8" s="1"/>
  <c r="B177" i="8"/>
  <c r="I177" i="8"/>
  <c r="K177" i="8" s="1"/>
  <c r="J180" i="8"/>
  <c r="L178" i="8" l="1"/>
  <c r="M178" i="8" s="1"/>
  <c r="C179" i="8"/>
  <c r="D179" i="8" s="1"/>
  <c r="E179" i="8" s="1"/>
  <c r="B178" i="8"/>
  <c r="I178" i="8"/>
  <c r="K178" i="8" s="1"/>
  <c r="J181" i="8"/>
  <c r="F180" i="8"/>
  <c r="G180" i="8" s="1"/>
  <c r="H180" i="8" s="1"/>
  <c r="L179" i="8" l="1"/>
  <c r="M179" i="8"/>
  <c r="F181" i="8"/>
  <c r="G181" i="8" s="1"/>
  <c r="H181" i="8" s="1"/>
  <c r="J182" i="8"/>
  <c r="C180" i="8"/>
  <c r="D180" i="8" s="1"/>
  <c r="E180" i="8" s="1"/>
  <c r="B179" i="8"/>
  <c r="I179" i="8"/>
  <c r="K179" i="8" s="1"/>
  <c r="L180" i="8" l="1"/>
  <c r="M180" i="8"/>
  <c r="F182" i="8"/>
  <c r="G182" i="8"/>
  <c r="H182" i="8" s="1"/>
  <c r="C181" i="8"/>
  <c r="D181" i="8" s="1"/>
  <c r="E181" i="8" s="1"/>
  <c r="B180" i="8"/>
  <c r="I180" i="8"/>
  <c r="K180" i="8" s="1"/>
  <c r="J183" i="8"/>
  <c r="L181" i="8" l="1"/>
  <c r="M181" i="8" s="1"/>
  <c r="F183" i="8"/>
  <c r="G183" i="8" s="1"/>
  <c r="H183" i="8" s="1"/>
  <c r="C182" i="8"/>
  <c r="D182" i="8" s="1"/>
  <c r="E182" i="8" s="1"/>
  <c r="B181" i="8"/>
  <c r="I181" i="8"/>
  <c r="K181" i="8" s="1"/>
  <c r="J184" i="8"/>
  <c r="L182" i="8" l="1"/>
  <c r="M182" i="8" s="1"/>
  <c r="F184" i="8"/>
  <c r="G184" i="8" s="1"/>
  <c r="H184" i="8" s="1"/>
  <c r="C183" i="8"/>
  <c r="D183" i="8" s="1"/>
  <c r="E183" i="8" s="1"/>
  <c r="B182" i="8"/>
  <c r="I182" i="8"/>
  <c r="K182" i="8" s="1"/>
  <c r="J185" i="8"/>
  <c r="I183" i="8" l="1"/>
  <c r="K183" i="8" s="1"/>
  <c r="L183" i="8"/>
  <c r="M183" i="8" s="1"/>
  <c r="F185" i="8"/>
  <c r="G185" i="8" s="1"/>
  <c r="H185" i="8" s="1"/>
  <c r="C184" i="8"/>
  <c r="D184" i="8" s="1"/>
  <c r="E184" i="8" s="1"/>
  <c r="B183" i="8"/>
  <c r="J186" i="8"/>
  <c r="L184" i="8" l="1"/>
  <c r="M184" i="8"/>
  <c r="F186" i="8"/>
  <c r="G186" i="8" s="1"/>
  <c r="H186" i="8" s="1"/>
  <c r="C185" i="8"/>
  <c r="D185" i="8" s="1"/>
  <c r="E185" i="8" s="1"/>
  <c r="B184" i="8"/>
  <c r="I184" i="8"/>
  <c r="K184" i="8" s="1"/>
  <c r="J187" i="8"/>
  <c r="L185" i="8" l="1"/>
  <c r="M185" i="8"/>
  <c r="F187" i="8"/>
  <c r="G187" i="8" s="1"/>
  <c r="H187" i="8" s="1"/>
  <c r="C186" i="8"/>
  <c r="D186" i="8" s="1"/>
  <c r="E186" i="8" s="1"/>
  <c r="B185" i="8"/>
  <c r="I185" i="8"/>
  <c r="K185" i="8" s="1"/>
  <c r="J188" i="8"/>
  <c r="L186" i="8" l="1"/>
  <c r="M186" i="8"/>
  <c r="F188" i="8"/>
  <c r="G188" i="8" s="1"/>
  <c r="H188" i="8" s="1"/>
  <c r="C187" i="8"/>
  <c r="D187" i="8" s="1"/>
  <c r="E187" i="8" s="1"/>
  <c r="B186" i="8"/>
  <c r="I186" i="8"/>
  <c r="K186" i="8" s="1"/>
  <c r="J189" i="8"/>
  <c r="L187" i="8" l="1"/>
  <c r="M187" i="8" s="1"/>
  <c r="F189" i="8"/>
  <c r="G189" i="8" s="1"/>
  <c r="H189" i="8" s="1"/>
  <c r="J190" i="8"/>
  <c r="C188" i="8"/>
  <c r="D188" i="8" s="1"/>
  <c r="E188" i="8" s="1"/>
  <c r="B187" i="8"/>
  <c r="I187" i="8"/>
  <c r="K187" i="8" s="1"/>
  <c r="L188" i="8" l="1"/>
  <c r="M188" i="8"/>
  <c r="F190" i="8"/>
  <c r="G190" i="8" s="1"/>
  <c r="H190" i="8" s="1"/>
  <c r="C189" i="8"/>
  <c r="D189" i="8" s="1"/>
  <c r="E189" i="8" s="1"/>
  <c r="B188" i="8"/>
  <c r="I188" i="8"/>
  <c r="K188" i="8" s="1"/>
  <c r="J191" i="8"/>
  <c r="L189" i="8" l="1"/>
  <c r="M189" i="8"/>
  <c r="F191" i="8"/>
  <c r="G191" i="8" s="1"/>
  <c r="H191" i="8" s="1"/>
  <c r="C190" i="8"/>
  <c r="D190" i="8" s="1"/>
  <c r="E190" i="8" s="1"/>
  <c r="B189" i="8"/>
  <c r="I189" i="8"/>
  <c r="K189" i="8" s="1"/>
  <c r="J192" i="8"/>
  <c r="L190" i="8" l="1"/>
  <c r="M190" i="8"/>
  <c r="C191" i="8"/>
  <c r="D191" i="8" s="1"/>
  <c r="E191" i="8" s="1"/>
  <c r="B190" i="8"/>
  <c r="I190" i="8"/>
  <c r="K190" i="8" s="1"/>
  <c r="J193" i="8"/>
  <c r="F192" i="8"/>
  <c r="G192" i="8" s="1"/>
  <c r="H192" i="8" s="1"/>
  <c r="L191" i="8" l="1"/>
  <c r="M191" i="8" s="1"/>
  <c r="F193" i="8"/>
  <c r="G193" i="8" s="1"/>
  <c r="H193" i="8" s="1"/>
  <c r="C192" i="8"/>
  <c r="D192" i="8" s="1"/>
  <c r="E192" i="8" s="1"/>
  <c r="B191" i="8"/>
  <c r="I191" i="8"/>
  <c r="K191" i="8" s="1"/>
  <c r="J194" i="8"/>
  <c r="L192" i="8" l="1"/>
  <c r="M192" i="8" s="1"/>
  <c r="C193" i="8"/>
  <c r="D193" i="8" s="1"/>
  <c r="E193" i="8" s="1"/>
  <c r="B192" i="8"/>
  <c r="I192" i="8"/>
  <c r="K192" i="8" s="1"/>
  <c r="J195" i="8"/>
  <c r="F194" i="8"/>
  <c r="G194" i="8" s="1"/>
  <c r="H194" i="8" s="1"/>
  <c r="L193" i="8" l="1"/>
  <c r="M193" i="8"/>
  <c r="C194" i="8"/>
  <c r="D194" i="8" s="1"/>
  <c r="E194" i="8" s="1"/>
  <c r="B193" i="8"/>
  <c r="I193" i="8"/>
  <c r="K193" i="8" s="1"/>
  <c r="J196" i="8"/>
  <c r="F195" i="8"/>
  <c r="G195" i="8" s="1"/>
  <c r="H195" i="8" s="1"/>
  <c r="L194" i="8" l="1"/>
  <c r="M194" i="8" s="1"/>
  <c r="F196" i="8"/>
  <c r="G196" i="8" s="1"/>
  <c r="H196" i="8" s="1"/>
  <c r="C195" i="8"/>
  <c r="D195" i="8" s="1"/>
  <c r="E195" i="8" s="1"/>
  <c r="B194" i="8"/>
  <c r="I194" i="8"/>
  <c r="K194" i="8" s="1"/>
  <c r="J197" i="8"/>
  <c r="L195" i="8" l="1"/>
  <c r="M195" i="8" s="1"/>
  <c r="F197" i="8"/>
  <c r="G197" i="8" s="1"/>
  <c r="H197" i="8" s="1"/>
  <c r="C196" i="8"/>
  <c r="D196" i="8" s="1"/>
  <c r="E196" i="8" s="1"/>
  <c r="B195" i="8"/>
  <c r="I195" i="8"/>
  <c r="K195" i="8" s="1"/>
  <c r="J198" i="8"/>
  <c r="L196" i="8" l="1"/>
  <c r="M196" i="8"/>
  <c r="F198" i="8"/>
  <c r="G198" i="8" s="1"/>
  <c r="H198" i="8" s="1"/>
  <c r="C197" i="8"/>
  <c r="D197" i="8" s="1"/>
  <c r="E197" i="8" s="1"/>
  <c r="B196" i="8"/>
  <c r="I196" i="8"/>
  <c r="K196" i="8" s="1"/>
  <c r="J199" i="8"/>
  <c r="L197" i="8" l="1"/>
  <c r="M197" i="8"/>
  <c r="F199" i="8"/>
  <c r="G199" i="8" s="1"/>
  <c r="H199" i="8" s="1"/>
  <c r="C198" i="8"/>
  <c r="D198" i="8" s="1"/>
  <c r="E198" i="8" s="1"/>
  <c r="B197" i="8"/>
  <c r="I197" i="8"/>
  <c r="K197" i="8" s="1"/>
  <c r="J200" i="8"/>
  <c r="L198" i="8" l="1"/>
  <c r="M198" i="8"/>
  <c r="F200" i="8"/>
  <c r="G200" i="8" s="1"/>
  <c r="H200" i="8" s="1"/>
  <c r="C199" i="8"/>
  <c r="D199" i="8" s="1"/>
  <c r="E199" i="8" s="1"/>
  <c r="B198" i="8"/>
  <c r="I198" i="8"/>
  <c r="K198" i="8" s="1"/>
  <c r="J201" i="8"/>
  <c r="L199" i="8" l="1"/>
  <c r="M199" i="8" s="1"/>
  <c r="F201" i="8"/>
  <c r="G201" i="8" s="1"/>
  <c r="H201" i="8" s="1"/>
  <c r="J202" i="8"/>
  <c r="C200" i="8"/>
  <c r="D200" i="8" s="1"/>
  <c r="E200" i="8" s="1"/>
  <c r="B199" i="8"/>
  <c r="I199" i="8"/>
  <c r="K199" i="8" s="1"/>
  <c r="L200" i="8" l="1"/>
  <c r="M200" i="8"/>
  <c r="F202" i="8"/>
  <c r="G202" i="8" s="1"/>
  <c r="H202" i="8" s="1"/>
  <c r="C201" i="8"/>
  <c r="D201" i="8" s="1"/>
  <c r="E201" i="8" s="1"/>
  <c r="B200" i="8"/>
  <c r="I200" i="8"/>
  <c r="K200" i="8" s="1"/>
  <c r="J203" i="8"/>
  <c r="L201" i="8" l="1"/>
  <c r="M201" i="8" s="1"/>
  <c r="F203" i="8"/>
  <c r="G203" i="8" s="1"/>
  <c r="H203" i="8" s="1"/>
  <c r="C202" i="8"/>
  <c r="D202" i="8" s="1"/>
  <c r="E202" i="8" s="1"/>
  <c r="B201" i="8"/>
  <c r="I201" i="8"/>
  <c r="K201" i="8" s="1"/>
  <c r="J204" i="8"/>
  <c r="L202" i="8" l="1"/>
  <c r="M202" i="8"/>
  <c r="C203" i="8"/>
  <c r="D203" i="8" s="1"/>
  <c r="E203" i="8" s="1"/>
  <c r="B202" i="8"/>
  <c r="I202" i="8"/>
  <c r="K202" i="8" s="1"/>
  <c r="J205" i="8"/>
  <c r="F204" i="8"/>
  <c r="G204" i="8" s="1"/>
  <c r="H204" i="8" s="1"/>
  <c r="L203" i="8" l="1"/>
  <c r="M203" i="8"/>
  <c r="F205" i="8"/>
  <c r="G205" i="8" s="1"/>
  <c r="H205" i="8" s="1"/>
  <c r="J206" i="8"/>
  <c r="C204" i="8"/>
  <c r="D204" i="8" s="1"/>
  <c r="E204" i="8" s="1"/>
  <c r="B203" i="8"/>
  <c r="I203" i="8"/>
  <c r="K203" i="8" s="1"/>
  <c r="L204" i="8" l="1"/>
  <c r="M204" i="8" s="1"/>
  <c r="F206" i="8"/>
  <c r="G206" i="8" s="1"/>
  <c r="H206" i="8" s="1"/>
  <c r="C205" i="8"/>
  <c r="D205" i="8" s="1"/>
  <c r="E205" i="8" s="1"/>
  <c r="B204" i="8"/>
  <c r="I204" i="8"/>
  <c r="K204" i="8" s="1"/>
  <c r="J207" i="8"/>
  <c r="L205" i="8" l="1"/>
  <c r="M205" i="8" s="1"/>
  <c r="F207" i="8"/>
  <c r="G207" i="8" s="1"/>
  <c r="H207" i="8" s="1"/>
  <c r="C206" i="8"/>
  <c r="D206" i="8" s="1"/>
  <c r="E206" i="8" s="1"/>
  <c r="B205" i="8"/>
  <c r="I205" i="8"/>
  <c r="K205" i="8" s="1"/>
  <c r="J208" i="8"/>
  <c r="L206" i="8" l="1"/>
  <c r="M206" i="8" s="1"/>
  <c r="C207" i="8"/>
  <c r="D207" i="8" s="1"/>
  <c r="E207" i="8" s="1"/>
  <c r="B206" i="8"/>
  <c r="I206" i="8"/>
  <c r="K206" i="8" s="1"/>
  <c r="J209" i="8"/>
  <c r="F208" i="8"/>
  <c r="G208" i="8" s="1"/>
  <c r="H208" i="8" s="1"/>
  <c r="L207" i="8" l="1"/>
  <c r="M207" i="8" s="1"/>
  <c r="F209" i="8"/>
  <c r="G209" i="8" s="1"/>
  <c r="H209" i="8" s="1"/>
  <c r="J210" i="8"/>
  <c r="C208" i="8"/>
  <c r="D208" i="8" s="1"/>
  <c r="E208" i="8" s="1"/>
  <c r="B207" i="8"/>
  <c r="I207" i="8"/>
  <c r="K207" i="8" s="1"/>
  <c r="L208" i="8" l="1"/>
  <c r="M208" i="8"/>
  <c r="F210" i="8"/>
  <c r="G210" i="8" s="1"/>
  <c r="H210" i="8" s="1"/>
  <c r="C209" i="8"/>
  <c r="D209" i="8" s="1"/>
  <c r="E209" i="8" s="1"/>
  <c r="B208" i="8"/>
  <c r="I208" i="8"/>
  <c r="K208" i="8" s="1"/>
  <c r="J211" i="8"/>
  <c r="L209" i="8" l="1"/>
  <c r="M209" i="8"/>
  <c r="C210" i="8"/>
  <c r="D210" i="8" s="1"/>
  <c r="E210" i="8" s="1"/>
  <c r="B209" i="8"/>
  <c r="I209" i="8"/>
  <c r="K209" i="8" s="1"/>
  <c r="F211" i="8"/>
  <c r="G211" i="8" s="1"/>
  <c r="H211" i="8" s="1"/>
  <c r="J212" i="8"/>
  <c r="L210" i="8" l="1"/>
  <c r="M210" i="8" s="1"/>
  <c r="C211" i="8"/>
  <c r="D211" i="8" s="1"/>
  <c r="E211" i="8" s="1"/>
  <c r="B210" i="8"/>
  <c r="I210" i="8"/>
  <c r="K210" i="8" s="1"/>
  <c r="F212" i="8"/>
  <c r="G212" i="8" s="1"/>
  <c r="H212" i="8" s="1"/>
  <c r="J213" i="8"/>
  <c r="L211" i="8" l="1"/>
  <c r="M211" i="8"/>
  <c r="F213" i="8"/>
  <c r="G213" i="8" s="1"/>
  <c r="H213" i="8" s="1"/>
  <c r="C212" i="8"/>
  <c r="D212" i="8" s="1"/>
  <c r="E212" i="8" s="1"/>
  <c r="B211" i="8"/>
  <c r="I211" i="8"/>
  <c r="K211" i="8" s="1"/>
  <c r="J214" i="8"/>
  <c r="L212" i="8" l="1"/>
  <c r="M212" i="8"/>
  <c r="F214" i="8"/>
  <c r="G214" i="8"/>
  <c r="H214" i="8" s="1"/>
  <c r="C213" i="8"/>
  <c r="D213" i="8" s="1"/>
  <c r="E213" i="8" s="1"/>
  <c r="B212" i="8"/>
  <c r="I212" i="8"/>
  <c r="K212" i="8" s="1"/>
  <c r="J215" i="8"/>
  <c r="L213" i="8" l="1"/>
  <c r="M213" i="8" s="1"/>
  <c r="F215" i="8"/>
  <c r="G215" i="8" s="1"/>
  <c r="H215" i="8" s="1"/>
  <c r="C214" i="8"/>
  <c r="D214" i="8" s="1"/>
  <c r="E214" i="8" s="1"/>
  <c r="B213" i="8"/>
  <c r="I213" i="8"/>
  <c r="K213" i="8" s="1"/>
  <c r="J216" i="8"/>
  <c r="L214" i="8" l="1"/>
  <c r="M214" i="8"/>
  <c r="C215" i="8"/>
  <c r="D215" i="8" s="1"/>
  <c r="E215" i="8" s="1"/>
  <c r="B214" i="8"/>
  <c r="I214" i="8"/>
  <c r="K214" i="8" s="1"/>
  <c r="J217" i="8"/>
  <c r="F216" i="8"/>
  <c r="G216" i="8" s="1"/>
  <c r="H216" i="8" s="1"/>
  <c r="L215" i="8" l="1"/>
  <c r="M215" i="8"/>
  <c r="F217" i="8"/>
  <c r="G217" i="8" s="1"/>
  <c r="H217" i="8" s="1"/>
  <c r="C216" i="8"/>
  <c r="D216" i="8" s="1"/>
  <c r="E216" i="8" s="1"/>
  <c r="B215" i="8"/>
  <c r="I215" i="8"/>
  <c r="K215" i="8" s="1"/>
  <c r="J218" i="8"/>
  <c r="L216" i="8" l="1"/>
  <c r="M216" i="8" s="1"/>
  <c r="F218" i="8"/>
  <c r="G218" i="8" s="1"/>
  <c r="H218" i="8" s="1"/>
  <c r="C217" i="8"/>
  <c r="D217" i="8" s="1"/>
  <c r="E217" i="8" s="1"/>
  <c r="B216" i="8"/>
  <c r="I216" i="8"/>
  <c r="K216" i="8" s="1"/>
  <c r="J219" i="8"/>
  <c r="L217" i="8" l="1"/>
  <c r="M217" i="8"/>
  <c r="F219" i="8"/>
  <c r="G219" i="8" s="1"/>
  <c r="H219" i="8" s="1"/>
  <c r="C218" i="8"/>
  <c r="D218" i="8" s="1"/>
  <c r="E218" i="8" s="1"/>
  <c r="B217" i="8"/>
  <c r="I217" i="8"/>
  <c r="K217" i="8" s="1"/>
  <c r="J220" i="8"/>
  <c r="L218" i="8" l="1"/>
  <c r="M218" i="8"/>
  <c r="C219" i="8"/>
  <c r="D219" i="8" s="1"/>
  <c r="E219" i="8" s="1"/>
  <c r="B218" i="8"/>
  <c r="I218" i="8"/>
  <c r="K218" i="8" s="1"/>
  <c r="J221" i="8"/>
  <c r="F220" i="8"/>
  <c r="G220" i="8" s="1"/>
  <c r="H220" i="8" s="1"/>
  <c r="L219" i="8" l="1"/>
  <c r="M219" i="8"/>
  <c r="F221" i="8"/>
  <c r="G221" i="8" s="1"/>
  <c r="H221" i="8" s="1"/>
  <c r="J222" i="8"/>
  <c r="C220" i="8"/>
  <c r="D220" i="8" s="1"/>
  <c r="E220" i="8" s="1"/>
  <c r="B219" i="8"/>
  <c r="I219" i="8"/>
  <c r="K219" i="8" s="1"/>
  <c r="L220" i="8" l="1"/>
  <c r="M220" i="8"/>
  <c r="C221" i="8"/>
  <c r="D221" i="8" s="1"/>
  <c r="E221" i="8" s="1"/>
  <c r="B220" i="8"/>
  <c r="I220" i="8"/>
  <c r="K220" i="8" s="1"/>
  <c r="F222" i="8"/>
  <c r="G222" i="8" s="1"/>
  <c r="H222" i="8" s="1"/>
  <c r="J223" i="8"/>
  <c r="L221" i="8" l="1"/>
  <c r="M221" i="8"/>
  <c r="F223" i="8"/>
  <c r="G223" i="8" s="1"/>
  <c r="H223" i="8" s="1"/>
  <c r="C222" i="8"/>
  <c r="D222" i="8" s="1"/>
  <c r="E222" i="8" s="1"/>
  <c r="B221" i="8"/>
  <c r="I221" i="8"/>
  <c r="K221" i="8" s="1"/>
  <c r="J224" i="8"/>
  <c r="L222" i="8" l="1"/>
  <c r="M222" i="8"/>
  <c r="C223" i="8"/>
  <c r="D223" i="8" s="1"/>
  <c r="E223" i="8" s="1"/>
  <c r="B222" i="8"/>
  <c r="I222" i="8"/>
  <c r="K222" i="8" s="1"/>
  <c r="J225" i="8"/>
  <c r="F224" i="8"/>
  <c r="G224" i="8" s="1"/>
  <c r="H224" i="8" s="1"/>
  <c r="L223" i="8" l="1"/>
  <c r="M223" i="8" s="1"/>
  <c r="F225" i="8"/>
  <c r="G225" i="8" s="1"/>
  <c r="H225" i="8" s="1"/>
  <c r="J226" i="8"/>
  <c r="C224" i="8"/>
  <c r="D224" i="8" s="1"/>
  <c r="E224" i="8" s="1"/>
  <c r="B223" i="8"/>
  <c r="I223" i="8"/>
  <c r="K223" i="8" s="1"/>
  <c r="L224" i="8" l="1"/>
  <c r="M224" i="8" s="1"/>
  <c r="F226" i="8"/>
  <c r="G226" i="8" s="1"/>
  <c r="H226" i="8" s="1"/>
  <c r="C225" i="8"/>
  <c r="D225" i="8" s="1"/>
  <c r="E225" i="8" s="1"/>
  <c r="B224" i="8"/>
  <c r="I224" i="8"/>
  <c r="K224" i="8" s="1"/>
  <c r="J227" i="8"/>
  <c r="L225" i="8" l="1"/>
  <c r="M225" i="8"/>
  <c r="F227" i="8"/>
  <c r="G227" i="8" s="1"/>
  <c r="H227" i="8" s="1"/>
  <c r="C226" i="8"/>
  <c r="D226" i="8" s="1"/>
  <c r="E226" i="8" s="1"/>
  <c r="B225" i="8"/>
  <c r="I225" i="8"/>
  <c r="K225" i="8" s="1"/>
  <c r="J228" i="8"/>
  <c r="L226" i="8" l="1"/>
  <c r="M226" i="8"/>
  <c r="C227" i="8"/>
  <c r="D227" i="8" s="1"/>
  <c r="E227" i="8" s="1"/>
  <c r="B226" i="8"/>
  <c r="I226" i="8"/>
  <c r="K226" i="8" s="1"/>
  <c r="J229" i="8"/>
  <c r="F228" i="8"/>
  <c r="G228" i="8" s="1"/>
  <c r="H228" i="8" s="1"/>
  <c r="L227" i="8" l="1"/>
  <c r="M227" i="8"/>
  <c r="F229" i="8"/>
  <c r="G229" i="8" s="1"/>
  <c r="H229" i="8" s="1"/>
  <c r="J230" i="8"/>
  <c r="C228" i="8"/>
  <c r="D228" i="8" s="1"/>
  <c r="E228" i="8" s="1"/>
  <c r="B227" i="8"/>
  <c r="I227" i="8"/>
  <c r="K227" i="8" s="1"/>
  <c r="L228" i="8" l="1"/>
  <c r="M228" i="8"/>
  <c r="F230" i="8"/>
  <c r="G230" i="8"/>
  <c r="H230" i="8" s="1"/>
  <c r="C229" i="8"/>
  <c r="D229" i="8" s="1"/>
  <c r="E229" i="8" s="1"/>
  <c r="B228" i="8"/>
  <c r="I228" i="8"/>
  <c r="K228" i="8" s="1"/>
  <c r="J231" i="8"/>
  <c r="L229" i="8" l="1"/>
  <c r="M229" i="8"/>
  <c r="F231" i="8"/>
  <c r="G231" i="8" s="1"/>
  <c r="H231" i="8" s="1"/>
  <c r="C230" i="8"/>
  <c r="D230" i="8" s="1"/>
  <c r="E230" i="8" s="1"/>
  <c r="B229" i="8"/>
  <c r="I229" i="8"/>
  <c r="K229" i="8" s="1"/>
  <c r="J232" i="8"/>
  <c r="L230" i="8" l="1"/>
  <c r="M230" i="8"/>
  <c r="C231" i="8"/>
  <c r="D231" i="8" s="1"/>
  <c r="E231" i="8" s="1"/>
  <c r="B230" i="8"/>
  <c r="I230" i="8"/>
  <c r="K230" i="8" s="1"/>
  <c r="J233" i="8"/>
  <c r="F232" i="8"/>
  <c r="G232" i="8" s="1"/>
  <c r="H232" i="8" s="1"/>
  <c r="L231" i="8" l="1"/>
  <c r="M231" i="8" s="1"/>
  <c r="F233" i="8"/>
  <c r="G233" i="8" s="1"/>
  <c r="H233" i="8" s="1"/>
  <c r="J234" i="8"/>
  <c r="C232" i="8"/>
  <c r="D232" i="8" s="1"/>
  <c r="E232" i="8" s="1"/>
  <c r="B231" i="8"/>
  <c r="I231" i="8"/>
  <c r="K231" i="8" s="1"/>
  <c r="L232" i="8" l="1"/>
  <c r="M232" i="8" s="1"/>
  <c r="F234" i="8"/>
  <c r="G234" i="8" s="1"/>
  <c r="H234" i="8" s="1"/>
  <c r="C233" i="8"/>
  <c r="D233" i="8" s="1"/>
  <c r="E233" i="8" s="1"/>
  <c r="B232" i="8"/>
  <c r="I232" i="8"/>
  <c r="K232" i="8" s="1"/>
  <c r="J235" i="8"/>
  <c r="L233" i="8" l="1"/>
  <c r="M233" i="8" s="1"/>
  <c r="F235" i="8"/>
  <c r="G235" i="8" s="1"/>
  <c r="H235" i="8" s="1"/>
  <c r="C234" i="8"/>
  <c r="D234" i="8" s="1"/>
  <c r="E234" i="8" s="1"/>
  <c r="B233" i="8"/>
  <c r="I233" i="8"/>
  <c r="K233" i="8" s="1"/>
  <c r="J236" i="8"/>
  <c r="L234" i="8" l="1"/>
  <c r="M234" i="8"/>
  <c r="C235" i="8"/>
  <c r="D235" i="8" s="1"/>
  <c r="E235" i="8" s="1"/>
  <c r="B234" i="8"/>
  <c r="I234" i="8"/>
  <c r="K234" i="8" s="1"/>
  <c r="J237" i="8"/>
  <c r="F236" i="8"/>
  <c r="G236" i="8" s="1"/>
  <c r="H236" i="8" s="1"/>
  <c r="L235" i="8" l="1"/>
  <c r="M235" i="8"/>
  <c r="F237" i="8"/>
  <c r="G237" i="8" s="1"/>
  <c r="H237" i="8" s="1"/>
  <c r="J238" i="8"/>
  <c r="C236" i="8"/>
  <c r="D236" i="8" s="1"/>
  <c r="E236" i="8" s="1"/>
  <c r="B235" i="8"/>
  <c r="I235" i="8"/>
  <c r="K235" i="8" s="1"/>
  <c r="L236" i="8" l="1"/>
  <c r="M236" i="8"/>
  <c r="C237" i="8"/>
  <c r="D237" i="8" s="1"/>
  <c r="E237" i="8" s="1"/>
  <c r="B236" i="8"/>
  <c r="I236" i="8"/>
  <c r="K236" i="8" s="1"/>
  <c r="F238" i="8"/>
  <c r="G238" i="8" s="1"/>
  <c r="H238" i="8" s="1"/>
  <c r="J239" i="8"/>
  <c r="L237" i="8" l="1"/>
  <c r="M237" i="8"/>
  <c r="F239" i="8"/>
  <c r="G239" i="8" s="1"/>
  <c r="H239" i="8" s="1"/>
  <c r="C238" i="8"/>
  <c r="D238" i="8" s="1"/>
  <c r="E238" i="8" s="1"/>
  <c r="B237" i="8"/>
  <c r="I237" i="8"/>
  <c r="K237" i="8" s="1"/>
  <c r="J240" i="8"/>
  <c r="L238" i="8" l="1"/>
  <c r="M238" i="8"/>
  <c r="C239" i="8"/>
  <c r="D239" i="8" s="1"/>
  <c r="E239" i="8" s="1"/>
  <c r="B238" i="8"/>
  <c r="I238" i="8"/>
  <c r="K238" i="8" s="1"/>
  <c r="F240" i="8"/>
  <c r="G240" i="8" s="1"/>
  <c r="H240" i="8" s="1"/>
  <c r="J241" i="8"/>
  <c r="L239" i="8" l="1"/>
  <c r="M239" i="8" s="1"/>
  <c r="F241" i="8"/>
  <c r="G241" i="8" s="1"/>
  <c r="H241" i="8" s="1"/>
  <c r="C240" i="8"/>
  <c r="D240" i="8" s="1"/>
  <c r="E240" i="8" s="1"/>
  <c r="B239" i="8"/>
  <c r="I239" i="8"/>
  <c r="K239" i="8" s="1"/>
  <c r="J242" i="8"/>
  <c r="L240" i="8" l="1"/>
  <c r="M240" i="8"/>
  <c r="F242" i="8"/>
  <c r="G242" i="8" s="1"/>
  <c r="H242" i="8" s="1"/>
  <c r="C241" i="8"/>
  <c r="D241" i="8" s="1"/>
  <c r="E241" i="8" s="1"/>
  <c r="B240" i="8"/>
  <c r="I240" i="8"/>
  <c r="K240" i="8" s="1"/>
  <c r="J243" i="8"/>
  <c r="L241" i="8" l="1"/>
  <c r="M241" i="8"/>
  <c r="F243" i="8"/>
  <c r="G243" i="8" s="1"/>
  <c r="H243" i="8" s="1"/>
  <c r="C242" i="8"/>
  <c r="D242" i="8" s="1"/>
  <c r="E242" i="8" s="1"/>
  <c r="B241" i="8"/>
  <c r="I241" i="8"/>
  <c r="K241" i="8" s="1"/>
  <c r="J244" i="8"/>
  <c r="L242" i="8" l="1"/>
  <c r="M242" i="8"/>
  <c r="C243" i="8"/>
  <c r="D243" i="8" s="1"/>
  <c r="E243" i="8" s="1"/>
  <c r="B242" i="8"/>
  <c r="I242" i="8"/>
  <c r="K242" i="8" s="1"/>
  <c r="J245" i="8"/>
  <c r="F244" i="8"/>
  <c r="G244" i="8" s="1"/>
  <c r="H244" i="8" s="1"/>
  <c r="L243" i="8" l="1"/>
  <c r="M243" i="8"/>
  <c r="F245" i="8"/>
  <c r="G245" i="8" s="1"/>
  <c r="H245" i="8" s="1"/>
  <c r="C244" i="8"/>
  <c r="D244" i="8" s="1"/>
  <c r="E244" i="8" s="1"/>
  <c r="B243" i="8"/>
  <c r="I243" i="8"/>
  <c r="K243" i="8" s="1"/>
  <c r="J246" i="8"/>
  <c r="L244" i="8" l="1"/>
  <c r="M244" i="8"/>
  <c r="F246" i="8"/>
  <c r="G246" i="8" s="1"/>
  <c r="H246" i="8" s="1"/>
  <c r="C245" i="8"/>
  <c r="D245" i="8" s="1"/>
  <c r="E245" i="8" s="1"/>
  <c r="B244" i="8"/>
  <c r="I244" i="8"/>
  <c r="K244" i="8" s="1"/>
  <c r="J247" i="8"/>
  <c r="L245" i="8" l="1"/>
  <c r="M245" i="8"/>
  <c r="F247" i="8"/>
  <c r="G247" i="8" s="1"/>
  <c r="H247" i="8" s="1"/>
  <c r="C246" i="8"/>
  <c r="D246" i="8" s="1"/>
  <c r="E246" i="8" s="1"/>
  <c r="B245" i="8"/>
  <c r="I245" i="8"/>
  <c r="K245" i="8" s="1"/>
  <c r="J248" i="8"/>
  <c r="L246" i="8" l="1"/>
  <c r="M246" i="8"/>
  <c r="C247" i="8"/>
  <c r="D247" i="8" s="1"/>
  <c r="E247" i="8" s="1"/>
  <c r="B246" i="8"/>
  <c r="I246" i="8"/>
  <c r="K246" i="8" s="1"/>
  <c r="F248" i="8"/>
  <c r="G248" i="8" s="1"/>
  <c r="H248" i="8" s="1"/>
  <c r="J249" i="8"/>
  <c r="L247" i="8" l="1"/>
  <c r="M247" i="8"/>
  <c r="F249" i="8"/>
  <c r="G249" i="8" s="1"/>
  <c r="H249" i="8" s="1"/>
  <c r="J250" i="8"/>
  <c r="C248" i="8"/>
  <c r="D248" i="8" s="1"/>
  <c r="E248" i="8" s="1"/>
  <c r="B247" i="8"/>
  <c r="I247" i="8"/>
  <c r="K247" i="8" s="1"/>
  <c r="L248" i="8" l="1"/>
  <c r="M248" i="8"/>
  <c r="C249" i="8"/>
  <c r="D249" i="8" s="1"/>
  <c r="E249" i="8" s="1"/>
  <c r="B248" i="8"/>
  <c r="I248" i="8"/>
  <c r="K248" i="8" s="1"/>
  <c r="F250" i="8"/>
  <c r="G250" i="8" s="1"/>
  <c r="H250" i="8" s="1"/>
  <c r="J251" i="8"/>
  <c r="L249" i="8" l="1"/>
  <c r="M249" i="8"/>
  <c r="C250" i="8"/>
  <c r="D250" i="8" s="1"/>
  <c r="E250" i="8" s="1"/>
  <c r="B249" i="8"/>
  <c r="I249" i="8"/>
  <c r="K249" i="8" s="1"/>
  <c r="F251" i="8"/>
  <c r="G251" i="8" s="1"/>
  <c r="H251" i="8" s="1"/>
  <c r="J252" i="8"/>
  <c r="L250" i="8" l="1"/>
  <c r="M250" i="8"/>
  <c r="C251" i="8"/>
  <c r="D251" i="8" s="1"/>
  <c r="E251" i="8" s="1"/>
  <c r="B250" i="8"/>
  <c r="I250" i="8"/>
  <c r="K250" i="8" s="1"/>
  <c r="F252" i="8"/>
  <c r="G252" i="8" s="1"/>
  <c r="H252" i="8" s="1"/>
  <c r="J253" i="8"/>
  <c r="L251" i="8" l="1"/>
  <c r="M251" i="8"/>
  <c r="F253" i="8"/>
  <c r="G253" i="8" s="1"/>
  <c r="H253" i="8" s="1"/>
  <c r="J254" i="8"/>
  <c r="C252" i="8"/>
  <c r="D252" i="8" s="1"/>
  <c r="E252" i="8" s="1"/>
  <c r="B251" i="8"/>
  <c r="I251" i="8"/>
  <c r="K251" i="8" s="1"/>
  <c r="L252" i="8" l="1"/>
  <c r="M252" i="8"/>
  <c r="C253" i="8"/>
  <c r="D253" i="8" s="1"/>
  <c r="E253" i="8" s="1"/>
  <c r="B252" i="8"/>
  <c r="I252" i="8"/>
  <c r="K252" i="8" s="1"/>
  <c r="F254" i="8"/>
  <c r="G254" i="8" s="1"/>
  <c r="H254" i="8" s="1"/>
  <c r="J255" i="8"/>
  <c r="L253" i="8" l="1"/>
  <c r="M253" i="8" s="1"/>
  <c r="C254" i="8"/>
  <c r="D254" i="8" s="1"/>
  <c r="E254" i="8" s="1"/>
  <c r="B253" i="8"/>
  <c r="I253" i="8"/>
  <c r="K253" i="8" s="1"/>
  <c r="F255" i="8"/>
  <c r="G255" i="8" s="1"/>
  <c r="H255" i="8" s="1"/>
  <c r="J256" i="8"/>
  <c r="L254" i="8" l="1"/>
  <c r="M254" i="8"/>
  <c r="C255" i="8"/>
  <c r="D255" i="8" s="1"/>
  <c r="E255" i="8" s="1"/>
  <c r="B254" i="8"/>
  <c r="I254" i="8"/>
  <c r="K254" i="8" s="1"/>
  <c r="F256" i="8"/>
  <c r="G256" i="8" s="1"/>
  <c r="H256" i="8" s="1"/>
  <c r="J257" i="8"/>
  <c r="L255" i="8" l="1"/>
  <c r="M255" i="8" s="1"/>
  <c r="J258" i="8"/>
  <c r="C256" i="8"/>
  <c r="D256" i="8" s="1"/>
  <c r="E256" i="8" s="1"/>
  <c r="B255" i="8"/>
  <c r="I255" i="8"/>
  <c r="K255" i="8" s="1"/>
  <c r="F257" i="8"/>
  <c r="G257" i="8" s="1"/>
  <c r="H257" i="8" s="1"/>
  <c r="L256" i="8" l="1"/>
  <c r="M256" i="8" s="1"/>
  <c r="F258" i="8"/>
  <c r="G258" i="8" s="1"/>
  <c r="H258" i="8" s="1"/>
  <c r="C257" i="8"/>
  <c r="D257" i="8" s="1"/>
  <c r="E257" i="8" s="1"/>
  <c r="B256" i="8"/>
  <c r="I256" i="8"/>
  <c r="K256" i="8" s="1"/>
  <c r="J259" i="8"/>
  <c r="L257" i="8" l="1"/>
  <c r="M257" i="8" s="1"/>
  <c r="F259" i="8"/>
  <c r="G259" i="8" s="1"/>
  <c r="H259" i="8" s="1"/>
  <c r="C258" i="8"/>
  <c r="D258" i="8" s="1"/>
  <c r="E258" i="8" s="1"/>
  <c r="B257" i="8"/>
  <c r="I257" i="8"/>
  <c r="K257" i="8" s="1"/>
  <c r="J260" i="8"/>
  <c r="L258" i="8" l="1"/>
  <c r="M258" i="8"/>
  <c r="C259" i="8"/>
  <c r="D259" i="8" s="1"/>
  <c r="E259" i="8" s="1"/>
  <c r="B258" i="8"/>
  <c r="I258" i="8"/>
  <c r="K258" i="8" s="1"/>
  <c r="J261" i="8"/>
  <c r="F260" i="8"/>
  <c r="G260" i="8" s="1"/>
  <c r="H260" i="8" s="1"/>
  <c r="L259" i="8" l="1"/>
  <c r="M259" i="8"/>
  <c r="F261" i="8"/>
  <c r="G261" i="8"/>
  <c r="H261" i="8" s="1"/>
  <c r="J262" i="8"/>
  <c r="C260" i="8"/>
  <c r="D260" i="8" s="1"/>
  <c r="E260" i="8" s="1"/>
  <c r="B259" i="8"/>
  <c r="I259" i="8"/>
  <c r="K259" i="8" s="1"/>
  <c r="L260" i="8" l="1"/>
  <c r="M260" i="8" s="1"/>
  <c r="F262" i="8"/>
  <c r="G262" i="8" s="1"/>
  <c r="H262" i="8" s="1"/>
  <c r="C261" i="8"/>
  <c r="D261" i="8" s="1"/>
  <c r="E261" i="8" s="1"/>
  <c r="B260" i="8"/>
  <c r="I260" i="8"/>
  <c r="K260" i="8" s="1"/>
  <c r="J263" i="8"/>
  <c r="L261" i="8" l="1"/>
  <c r="M261" i="8" s="1"/>
  <c r="F263" i="8"/>
  <c r="G263" i="8" s="1"/>
  <c r="H263" i="8" s="1"/>
  <c r="C262" i="8"/>
  <c r="D262" i="8" s="1"/>
  <c r="E262" i="8" s="1"/>
  <c r="B261" i="8"/>
  <c r="I261" i="8"/>
  <c r="K261" i="8" s="1"/>
  <c r="J264" i="8"/>
  <c r="L262" i="8" l="1"/>
  <c r="M262" i="8"/>
  <c r="C263" i="8"/>
  <c r="D263" i="8" s="1"/>
  <c r="E263" i="8" s="1"/>
  <c r="B262" i="8"/>
  <c r="I262" i="8"/>
  <c r="K262" i="8" s="1"/>
  <c r="J265" i="8"/>
  <c r="F264" i="8"/>
  <c r="G264" i="8" s="1"/>
  <c r="H264" i="8" s="1"/>
  <c r="L263" i="8" l="1"/>
  <c r="M263" i="8"/>
  <c r="F265" i="8"/>
  <c r="G265" i="8"/>
  <c r="H265" i="8" s="1"/>
  <c r="C264" i="8"/>
  <c r="D264" i="8" s="1"/>
  <c r="E264" i="8" s="1"/>
  <c r="B263" i="8"/>
  <c r="I263" i="8"/>
  <c r="K263" i="8" s="1"/>
  <c r="J266" i="8"/>
  <c r="L264" i="8" l="1"/>
  <c r="M264" i="8"/>
  <c r="F266" i="8"/>
  <c r="G266" i="8" s="1"/>
  <c r="H266" i="8" s="1"/>
  <c r="C265" i="8"/>
  <c r="D265" i="8" s="1"/>
  <c r="E265" i="8" s="1"/>
  <c r="B264" i="8"/>
  <c r="I264" i="8"/>
  <c r="K264" i="8" s="1"/>
  <c r="J267" i="8"/>
  <c r="L265" i="8" l="1"/>
  <c r="M265" i="8"/>
  <c r="F267" i="8"/>
  <c r="G267" i="8" s="1"/>
  <c r="H267" i="8" s="1"/>
  <c r="C266" i="8"/>
  <c r="D266" i="8" s="1"/>
  <c r="E266" i="8" s="1"/>
  <c r="B265" i="8"/>
  <c r="I265" i="8"/>
  <c r="K265" i="8" s="1"/>
  <c r="J268" i="8"/>
  <c r="L266" i="8" l="1"/>
  <c r="M266" i="8"/>
  <c r="C267" i="8"/>
  <c r="D267" i="8" s="1"/>
  <c r="E267" i="8" s="1"/>
  <c r="B266" i="8"/>
  <c r="I266" i="8"/>
  <c r="K266" i="8" s="1"/>
  <c r="J269" i="8"/>
  <c r="F268" i="8"/>
  <c r="G268" i="8" s="1"/>
  <c r="H268" i="8" s="1"/>
  <c r="I267" i="8" l="1"/>
  <c r="K267" i="8" s="1"/>
  <c r="L267" i="8"/>
  <c r="M267" i="8" s="1"/>
  <c r="F269" i="8"/>
  <c r="G269" i="8" s="1"/>
  <c r="H269" i="8" s="1"/>
  <c r="J270" i="8"/>
  <c r="C268" i="8"/>
  <c r="D268" i="8" s="1"/>
  <c r="E268" i="8" s="1"/>
  <c r="B267" i="8"/>
  <c r="L268" i="8" l="1"/>
  <c r="M268" i="8"/>
  <c r="F270" i="8"/>
  <c r="G270" i="8" s="1"/>
  <c r="H270" i="8" s="1"/>
  <c r="C269" i="8"/>
  <c r="D269" i="8" s="1"/>
  <c r="E269" i="8" s="1"/>
  <c r="B268" i="8"/>
  <c r="I268" i="8"/>
  <c r="K268" i="8" s="1"/>
  <c r="J271" i="8"/>
  <c r="L269" i="8" l="1"/>
  <c r="M269" i="8"/>
  <c r="F271" i="8"/>
  <c r="G271" i="8" s="1"/>
  <c r="H271" i="8" s="1"/>
  <c r="C270" i="8"/>
  <c r="D270" i="8" s="1"/>
  <c r="E270" i="8" s="1"/>
  <c r="B269" i="8"/>
  <c r="I269" i="8"/>
  <c r="K269" i="8" s="1"/>
  <c r="J272" i="8"/>
  <c r="L270" i="8" l="1"/>
  <c r="M270" i="8" s="1"/>
  <c r="C271" i="8"/>
  <c r="D271" i="8" s="1"/>
  <c r="E271" i="8" s="1"/>
  <c r="B270" i="8"/>
  <c r="I270" i="8"/>
  <c r="K270" i="8" s="1"/>
  <c r="F272" i="8"/>
  <c r="G272" i="8" s="1"/>
  <c r="H272" i="8" s="1"/>
  <c r="J273" i="8"/>
  <c r="L271" i="8" l="1"/>
  <c r="M271" i="8"/>
  <c r="F273" i="8"/>
  <c r="G273" i="8" s="1"/>
  <c r="H273" i="8" s="1"/>
  <c r="C272" i="8"/>
  <c r="D272" i="8" s="1"/>
  <c r="E272" i="8" s="1"/>
  <c r="B271" i="8"/>
  <c r="I271" i="8"/>
  <c r="K271" i="8" s="1"/>
  <c r="J274" i="8"/>
  <c r="L272" i="8" l="1"/>
  <c r="M272" i="8"/>
  <c r="F274" i="8"/>
  <c r="G274" i="8" s="1"/>
  <c r="H274" i="8" s="1"/>
  <c r="C273" i="8"/>
  <c r="D273" i="8" s="1"/>
  <c r="E273" i="8" s="1"/>
  <c r="B272" i="8"/>
  <c r="I272" i="8"/>
  <c r="K272" i="8" s="1"/>
  <c r="J275" i="8"/>
  <c r="L273" i="8" l="1"/>
  <c r="M273" i="8"/>
  <c r="F275" i="8"/>
  <c r="G275" i="8" s="1"/>
  <c r="H275" i="8" s="1"/>
  <c r="C274" i="8"/>
  <c r="D274" i="8" s="1"/>
  <c r="E274" i="8" s="1"/>
  <c r="B273" i="8"/>
  <c r="I273" i="8"/>
  <c r="K273" i="8" s="1"/>
  <c r="J276" i="8"/>
  <c r="L274" i="8" l="1"/>
  <c r="M274" i="8" s="1"/>
  <c r="C275" i="8"/>
  <c r="D275" i="8" s="1"/>
  <c r="E275" i="8" s="1"/>
  <c r="B274" i="8"/>
  <c r="I274" i="8"/>
  <c r="K274" i="8" s="1"/>
  <c r="J277" i="8"/>
  <c r="F276" i="8"/>
  <c r="G276" i="8" s="1"/>
  <c r="H276" i="8" s="1"/>
  <c r="L275" i="8" l="1"/>
  <c r="M275" i="8" s="1"/>
  <c r="F277" i="8"/>
  <c r="G277" i="8" s="1"/>
  <c r="H277" i="8" s="1"/>
  <c r="C276" i="8"/>
  <c r="D276" i="8" s="1"/>
  <c r="E276" i="8" s="1"/>
  <c r="B275" i="8"/>
  <c r="I275" i="8"/>
  <c r="K275" i="8" s="1"/>
  <c r="J278" i="8"/>
  <c r="L276" i="8" l="1"/>
  <c r="M276" i="8"/>
  <c r="F278" i="8"/>
  <c r="G278" i="8"/>
  <c r="H278" i="8" s="1"/>
  <c r="C277" i="8"/>
  <c r="D277" i="8" s="1"/>
  <c r="E277" i="8" s="1"/>
  <c r="B276" i="8"/>
  <c r="I276" i="8"/>
  <c r="K276" i="8" s="1"/>
  <c r="J279" i="8"/>
  <c r="L277" i="8" l="1"/>
  <c r="M277" i="8"/>
  <c r="F279" i="8"/>
  <c r="G279" i="8" s="1"/>
  <c r="H279" i="8" s="1"/>
  <c r="C278" i="8"/>
  <c r="D278" i="8" s="1"/>
  <c r="E278" i="8" s="1"/>
  <c r="B277" i="8"/>
  <c r="I277" i="8"/>
  <c r="K277" i="8" s="1"/>
  <c r="J280" i="8"/>
  <c r="L278" i="8" l="1"/>
  <c r="M278" i="8"/>
  <c r="C279" i="8"/>
  <c r="D279" i="8" s="1"/>
  <c r="E279" i="8" s="1"/>
  <c r="B278" i="8"/>
  <c r="I278" i="8"/>
  <c r="K278" i="8" s="1"/>
  <c r="F280" i="8"/>
  <c r="G280" i="8" s="1"/>
  <c r="H280" i="8" s="1"/>
  <c r="J281" i="8"/>
  <c r="I279" i="8" l="1"/>
  <c r="K279" i="8" s="1"/>
  <c r="L279" i="8"/>
  <c r="M279" i="8" s="1"/>
  <c r="F281" i="8"/>
  <c r="G281" i="8" s="1"/>
  <c r="H281" i="8" s="1"/>
  <c r="J282" i="8"/>
  <c r="C280" i="8"/>
  <c r="D280" i="8" s="1"/>
  <c r="E280" i="8" s="1"/>
  <c r="B279" i="8"/>
  <c r="L280" i="8" l="1"/>
  <c r="M280" i="8"/>
  <c r="F282" i="8"/>
  <c r="G282" i="8" s="1"/>
  <c r="H282" i="8" s="1"/>
  <c r="C281" i="8"/>
  <c r="D281" i="8" s="1"/>
  <c r="E281" i="8" s="1"/>
  <c r="B280" i="8"/>
  <c r="I280" i="8"/>
  <c r="K280" i="8" s="1"/>
  <c r="J283" i="8"/>
  <c r="L281" i="8" l="1"/>
  <c r="M281" i="8"/>
  <c r="F283" i="8"/>
  <c r="G283" i="8" s="1"/>
  <c r="H283" i="8" s="1"/>
  <c r="C282" i="8"/>
  <c r="D282" i="8" s="1"/>
  <c r="E282" i="8" s="1"/>
  <c r="B281" i="8"/>
  <c r="I281" i="8"/>
  <c r="K281" i="8" s="1"/>
  <c r="J284" i="8"/>
  <c r="L282" i="8" l="1"/>
  <c r="M282" i="8" s="1"/>
  <c r="C283" i="8"/>
  <c r="D283" i="8" s="1"/>
  <c r="E283" i="8" s="1"/>
  <c r="B282" i="8"/>
  <c r="I282" i="8"/>
  <c r="K282" i="8" s="1"/>
  <c r="J285" i="8"/>
  <c r="F284" i="8"/>
  <c r="G284" i="8" s="1"/>
  <c r="H284" i="8" s="1"/>
  <c r="L283" i="8" l="1"/>
  <c r="M283" i="8"/>
  <c r="F285" i="8"/>
  <c r="G285" i="8" s="1"/>
  <c r="H285" i="8" s="1"/>
  <c r="J286" i="8"/>
  <c r="C284" i="8"/>
  <c r="D284" i="8" s="1"/>
  <c r="E284" i="8" s="1"/>
  <c r="B283" i="8"/>
  <c r="I283" i="8"/>
  <c r="K283" i="8" s="1"/>
  <c r="L284" i="8" l="1"/>
  <c r="M284" i="8" s="1"/>
  <c r="C285" i="8"/>
  <c r="D285" i="8" s="1"/>
  <c r="E285" i="8" s="1"/>
  <c r="B284" i="8"/>
  <c r="I284" i="8"/>
  <c r="K284" i="8" s="1"/>
  <c r="F286" i="8"/>
  <c r="G286" i="8" s="1"/>
  <c r="H286" i="8" s="1"/>
  <c r="J287" i="8"/>
  <c r="L285" i="8" l="1"/>
  <c r="M285" i="8"/>
  <c r="C286" i="8"/>
  <c r="D286" i="8" s="1"/>
  <c r="E286" i="8" s="1"/>
  <c r="B285" i="8"/>
  <c r="I285" i="8"/>
  <c r="K285" i="8" s="1"/>
  <c r="F287" i="8"/>
  <c r="G287" i="8" s="1"/>
  <c r="H287" i="8" s="1"/>
  <c r="J288" i="8"/>
  <c r="L286" i="8" l="1"/>
  <c r="M286" i="8" s="1"/>
  <c r="C287" i="8"/>
  <c r="D287" i="8" s="1"/>
  <c r="E287" i="8" s="1"/>
  <c r="B286" i="8"/>
  <c r="I286" i="8"/>
  <c r="K286" i="8" s="1"/>
  <c r="F288" i="8"/>
  <c r="G288" i="8" s="1"/>
  <c r="H288" i="8" s="1"/>
  <c r="J289" i="8"/>
  <c r="L287" i="8" l="1"/>
  <c r="M287" i="8"/>
  <c r="C288" i="8"/>
  <c r="D288" i="8" s="1"/>
  <c r="E288" i="8" s="1"/>
  <c r="B287" i="8"/>
  <c r="F289" i="8"/>
  <c r="G289" i="8" s="1"/>
  <c r="H289" i="8" s="1"/>
  <c r="I287" i="8"/>
  <c r="K287" i="8" s="1"/>
  <c r="J290" i="8"/>
  <c r="L288" i="8" l="1"/>
  <c r="M288" i="8"/>
  <c r="C289" i="8"/>
  <c r="D289" i="8" s="1"/>
  <c r="E289" i="8" s="1"/>
  <c r="B288" i="8"/>
  <c r="I288" i="8"/>
  <c r="K288" i="8" s="1"/>
  <c r="F290" i="8"/>
  <c r="G290" i="8" s="1"/>
  <c r="H290" i="8" s="1"/>
  <c r="J291" i="8"/>
  <c r="L289" i="8" l="1"/>
  <c r="M289" i="8" s="1"/>
  <c r="C290" i="8"/>
  <c r="D290" i="8" s="1"/>
  <c r="E290" i="8" s="1"/>
  <c r="B289" i="8"/>
  <c r="I289" i="8"/>
  <c r="K289" i="8" s="1"/>
  <c r="F291" i="8"/>
  <c r="G291" i="8" s="1"/>
  <c r="H291" i="8" s="1"/>
  <c r="J292" i="8"/>
  <c r="L290" i="8" l="1"/>
  <c r="M290" i="8"/>
  <c r="F292" i="8"/>
  <c r="G292" i="8" s="1"/>
  <c r="H292" i="8" s="1"/>
  <c r="C291" i="8"/>
  <c r="D291" i="8" s="1"/>
  <c r="E291" i="8" s="1"/>
  <c r="B290" i="8"/>
  <c r="I290" i="8"/>
  <c r="K290" i="8" s="1"/>
  <c r="J293" i="8"/>
  <c r="L291" i="8" l="1"/>
  <c r="M291" i="8" s="1"/>
  <c r="F293" i="8"/>
  <c r="G293" i="8" s="1"/>
  <c r="H293" i="8" s="1"/>
  <c r="C292" i="8"/>
  <c r="D292" i="8" s="1"/>
  <c r="E292" i="8" s="1"/>
  <c r="B291" i="8"/>
  <c r="I291" i="8"/>
  <c r="K291" i="8" s="1"/>
  <c r="J294" i="8"/>
  <c r="L292" i="8" l="1"/>
  <c r="M292" i="8" s="1"/>
  <c r="F294" i="8"/>
  <c r="G294" i="8" s="1"/>
  <c r="H294" i="8" s="1"/>
  <c r="C293" i="8"/>
  <c r="D293" i="8" s="1"/>
  <c r="E293" i="8" s="1"/>
  <c r="B292" i="8"/>
  <c r="I292" i="8"/>
  <c r="K292" i="8" s="1"/>
  <c r="J295" i="8"/>
  <c r="L293" i="8" l="1"/>
  <c r="M293" i="8"/>
  <c r="F295" i="8"/>
  <c r="G295" i="8" s="1"/>
  <c r="H295" i="8" s="1"/>
  <c r="C294" i="8"/>
  <c r="D294" i="8" s="1"/>
  <c r="E294" i="8" s="1"/>
  <c r="B293" i="8"/>
  <c r="I293" i="8"/>
  <c r="K293" i="8" s="1"/>
  <c r="J296" i="8"/>
  <c r="L294" i="8" l="1"/>
  <c r="M294" i="8" s="1"/>
  <c r="C295" i="8"/>
  <c r="D295" i="8" s="1"/>
  <c r="E295" i="8" s="1"/>
  <c r="B294" i="8"/>
  <c r="I294" i="8"/>
  <c r="K294" i="8" s="1"/>
  <c r="F296" i="8"/>
  <c r="G296" i="8" s="1"/>
  <c r="H296" i="8" s="1"/>
  <c r="J297" i="8"/>
  <c r="L295" i="8" l="1"/>
  <c r="M295" i="8"/>
  <c r="C296" i="8"/>
  <c r="D296" i="8" s="1"/>
  <c r="E296" i="8" s="1"/>
  <c r="B295" i="8"/>
  <c r="I295" i="8"/>
  <c r="K295" i="8" s="1"/>
  <c r="F297" i="8"/>
  <c r="G297" i="8" s="1"/>
  <c r="H297" i="8" s="1"/>
  <c r="J298" i="8"/>
  <c r="L296" i="8" l="1"/>
  <c r="M296" i="8"/>
  <c r="C297" i="8"/>
  <c r="D297" i="8" s="1"/>
  <c r="E297" i="8" s="1"/>
  <c r="B296" i="8"/>
  <c r="I296" i="8"/>
  <c r="K296" i="8" s="1"/>
  <c r="F298" i="8"/>
  <c r="G298" i="8" s="1"/>
  <c r="H298" i="8" s="1"/>
  <c r="J299" i="8"/>
  <c r="L297" i="8" l="1"/>
  <c r="M297" i="8"/>
  <c r="C298" i="8"/>
  <c r="D298" i="8" s="1"/>
  <c r="E298" i="8" s="1"/>
  <c r="B297" i="8"/>
  <c r="I297" i="8"/>
  <c r="K297" i="8" s="1"/>
  <c r="F299" i="8"/>
  <c r="G299" i="8" s="1"/>
  <c r="H299" i="8" s="1"/>
  <c r="J300" i="8"/>
  <c r="L298" i="8" l="1"/>
  <c r="M298" i="8" s="1"/>
  <c r="C299" i="8"/>
  <c r="D299" i="8" s="1"/>
  <c r="E299" i="8" s="1"/>
  <c r="B298" i="8"/>
  <c r="I298" i="8"/>
  <c r="K298" i="8" s="1"/>
  <c r="F300" i="8"/>
  <c r="G300" i="8" s="1"/>
  <c r="H300" i="8" s="1"/>
  <c r="J301" i="8"/>
  <c r="L299" i="8" l="1"/>
  <c r="M299" i="8"/>
  <c r="J302" i="8"/>
  <c r="F301" i="8"/>
  <c r="G301" i="8" s="1"/>
  <c r="H301" i="8" s="1"/>
  <c r="C300" i="8"/>
  <c r="D300" i="8" s="1"/>
  <c r="E300" i="8" s="1"/>
  <c r="B299" i="8"/>
  <c r="I299" i="8"/>
  <c r="K299" i="8" s="1"/>
  <c r="L300" i="8" l="1"/>
  <c r="M300" i="8" s="1"/>
  <c r="C301" i="8"/>
  <c r="D301" i="8" s="1"/>
  <c r="E301" i="8" s="1"/>
  <c r="B300" i="8"/>
  <c r="I300" i="8"/>
  <c r="K300" i="8" s="1"/>
  <c r="J303" i="8"/>
  <c r="F302" i="8"/>
  <c r="G302" i="8" s="1"/>
  <c r="H302" i="8" s="1"/>
  <c r="L301" i="8" l="1"/>
  <c r="M301" i="8"/>
  <c r="C302" i="8"/>
  <c r="D302" i="8" s="1"/>
  <c r="E302" i="8" s="1"/>
  <c r="B301" i="8"/>
  <c r="I301" i="8"/>
  <c r="K301" i="8" s="1"/>
  <c r="F303" i="8"/>
  <c r="G303" i="8" s="1"/>
  <c r="H303" i="8" s="1"/>
  <c r="J304" i="8"/>
  <c r="L302" i="8" l="1"/>
  <c r="M302" i="8" s="1"/>
  <c r="C303" i="8"/>
  <c r="D303" i="8" s="1"/>
  <c r="E303" i="8" s="1"/>
  <c r="B302" i="8"/>
  <c r="I302" i="8"/>
  <c r="K302" i="8" s="1"/>
  <c r="F304" i="8"/>
  <c r="G304" i="8" s="1"/>
  <c r="H304" i="8" s="1"/>
  <c r="J305" i="8"/>
  <c r="L303" i="8" l="1"/>
  <c r="M303" i="8"/>
  <c r="C304" i="8"/>
  <c r="D304" i="8" s="1"/>
  <c r="E304" i="8" s="1"/>
  <c r="B303" i="8"/>
  <c r="F305" i="8"/>
  <c r="G305" i="8" s="1"/>
  <c r="H305" i="8" s="1"/>
  <c r="I303" i="8"/>
  <c r="K303" i="8" s="1"/>
  <c r="J306" i="8"/>
  <c r="L304" i="8" l="1"/>
  <c r="M304" i="8"/>
  <c r="C305" i="8"/>
  <c r="D305" i="8" s="1"/>
  <c r="E305" i="8" s="1"/>
  <c r="B304" i="8"/>
  <c r="I304" i="8"/>
  <c r="K304" i="8" s="1"/>
  <c r="F306" i="8"/>
  <c r="G306" i="8" s="1"/>
  <c r="H306" i="8" s="1"/>
  <c r="J307" i="8"/>
  <c r="L305" i="8" l="1"/>
  <c r="M305" i="8"/>
  <c r="F307" i="8"/>
  <c r="G307" i="8" s="1"/>
  <c r="H307" i="8" s="1"/>
  <c r="C306" i="8"/>
  <c r="D306" i="8" s="1"/>
  <c r="E306" i="8" s="1"/>
  <c r="B305" i="8"/>
  <c r="I305" i="8"/>
  <c r="K305" i="8" s="1"/>
  <c r="J308" i="8"/>
  <c r="L306" i="8" l="1"/>
  <c r="M306" i="8" s="1"/>
  <c r="C307" i="8"/>
  <c r="D307" i="8" s="1"/>
  <c r="E307" i="8" s="1"/>
  <c r="B306" i="8"/>
  <c r="I306" i="8"/>
  <c r="K306" i="8" s="1"/>
  <c r="F308" i="8"/>
  <c r="G308" i="8" s="1"/>
  <c r="H308" i="8" s="1"/>
  <c r="J309" i="8"/>
  <c r="L307" i="8" l="1"/>
  <c r="M307" i="8"/>
  <c r="C308" i="8"/>
  <c r="D308" i="8" s="1"/>
  <c r="E308" i="8" s="1"/>
  <c r="B307" i="8"/>
  <c r="I307" i="8"/>
  <c r="K307" i="8" s="1"/>
  <c r="F309" i="8"/>
  <c r="G309" i="8" s="1"/>
  <c r="H309" i="8" s="1"/>
  <c r="J310" i="8"/>
  <c r="L308" i="8" l="1"/>
  <c r="M308" i="8"/>
  <c r="F310" i="8"/>
  <c r="G310" i="8" s="1"/>
  <c r="H310" i="8" s="1"/>
  <c r="C309" i="8"/>
  <c r="D309" i="8" s="1"/>
  <c r="E309" i="8" s="1"/>
  <c r="B308" i="8"/>
  <c r="I308" i="8"/>
  <c r="K308" i="8" s="1"/>
  <c r="J311" i="8"/>
  <c r="L309" i="8" l="1"/>
  <c r="M309" i="8"/>
  <c r="C310" i="8"/>
  <c r="D310" i="8" s="1"/>
  <c r="E310" i="8" s="1"/>
  <c r="B309" i="8"/>
  <c r="I309" i="8"/>
  <c r="K309" i="8" s="1"/>
  <c r="F311" i="8"/>
  <c r="G311" i="8" s="1"/>
  <c r="H311" i="8" s="1"/>
  <c r="J312" i="8"/>
  <c r="L310" i="8" l="1"/>
  <c r="M310" i="8"/>
  <c r="F312" i="8"/>
  <c r="G312" i="8" s="1"/>
  <c r="H312" i="8" s="1"/>
  <c r="E311" i="8"/>
  <c r="C311" i="8"/>
  <c r="D311" i="8" s="1"/>
  <c r="B310" i="8"/>
  <c r="I310" i="8"/>
  <c r="K310" i="8" s="1"/>
  <c r="J313" i="8"/>
  <c r="L311" i="8" l="1"/>
  <c r="M311" i="8" s="1"/>
  <c r="F313" i="8"/>
  <c r="G313" i="8" s="1"/>
  <c r="H313" i="8" s="1"/>
  <c r="C312" i="8"/>
  <c r="D312" i="8" s="1"/>
  <c r="E312" i="8" s="1"/>
  <c r="B311" i="8"/>
  <c r="I311" i="8"/>
  <c r="K311" i="8" s="1"/>
  <c r="J314" i="8"/>
  <c r="I312" i="8" l="1"/>
  <c r="K312" i="8" s="1"/>
  <c r="L312" i="8"/>
  <c r="M312" i="8" s="1"/>
  <c r="F314" i="8"/>
  <c r="G314" i="8"/>
  <c r="H314" i="8" s="1"/>
  <c r="C313" i="8"/>
  <c r="D313" i="8" s="1"/>
  <c r="E313" i="8"/>
  <c r="B312" i="8"/>
  <c r="J315" i="8"/>
  <c r="L313" i="8" l="1"/>
  <c r="M313" i="8"/>
  <c r="F315" i="8"/>
  <c r="G315" i="8" s="1"/>
  <c r="H315" i="8" s="1"/>
  <c r="C314" i="8"/>
  <c r="D314" i="8" s="1"/>
  <c r="E314" i="8"/>
  <c r="B313" i="8"/>
  <c r="J316" i="8"/>
  <c r="I313" i="8"/>
  <c r="K313" i="8" s="1"/>
  <c r="I314" i="8" l="1"/>
  <c r="K314" i="8" s="1"/>
  <c r="L314" i="8"/>
  <c r="M314" i="8" s="1"/>
  <c r="J317" i="8"/>
  <c r="F316" i="8"/>
  <c r="G316" i="8" s="1"/>
  <c r="H316" i="8" s="1"/>
  <c r="C315" i="8"/>
  <c r="D315" i="8" s="1"/>
  <c r="E315" i="8" s="1"/>
  <c r="B314" i="8"/>
  <c r="I315" i="8" l="1"/>
  <c r="K315" i="8" s="1"/>
  <c r="L315" i="8"/>
  <c r="M315" i="8"/>
  <c r="F317" i="8"/>
  <c r="G317" i="8" s="1"/>
  <c r="H317" i="8" s="1"/>
  <c r="J318" i="8"/>
  <c r="C316" i="8"/>
  <c r="D316" i="8" s="1"/>
  <c r="E316" i="8" s="1"/>
  <c r="B315" i="8"/>
  <c r="I316" i="8" l="1"/>
  <c r="K316" i="8" s="1"/>
  <c r="L316" i="8"/>
  <c r="M316" i="8" s="1"/>
  <c r="F318" i="8"/>
  <c r="G318" i="8" s="1"/>
  <c r="H318" i="8" s="1"/>
  <c r="J319" i="8"/>
  <c r="C317" i="8"/>
  <c r="D317" i="8" s="1"/>
  <c r="E317" i="8"/>
  <c r="B316" i="8"/>
  <c r="L317" i="8" l="1"/>
  <c r="M317" i="8"/>
  <c r="F319" i="8"/>
  <c r="G319" i="8" s="1"/>
  <c r="H319" i="8" s="1"/>
  <c r="C318" i="8"/>
  <c r="D318" i="8" s="1"/>
  <c r="E318" i="8" s="1"/>
  <c r="B317" i="8"/>
  <c r="I317" i="8"/>
  <c r="K317" i="8" s="1"/>
  <c r="J320" i="8"/>
  <c r="I318" i="8" l="1"/>
  <c r="K318" i="8" s="1"/>
  <c r="L318" i="8"/>
  <c r="M318" i="8" s="1"/>
  <c r="J321" i="8"/>
  <c r="F320" i="8"/>
  <c r="G320" i="8" s="1"/>
  <c r="H320" i="8" s="1"/>
  <c r="C319" i="8"/>
  <c r="D319" i="8" s="1"/>
  <c r="E319" i="8" s="1"/>
  <c r="B318" i="8"/>
  <c r="I319" i="8" l="1"/>
  <c r="K319" i="8" s="1"/>
  <c r="L319" i="8"/>
  <c r="M319" i="8" s="1"/>
  <c r="F321" i="8"/>
  <c r="G321" i="8" s="1"/>
  <c r="H321" i="8" s="1"/>
  <c r="J322" i="8"/>
  <c r="C320" i="8"/>
  <c r="D320" i="8" s="1"/>
  <c r="E320" i="8" s="1"/>
  <c r="B319" i="8"/>
  <c r="I320" i="8" l="1"/>
  <c r="K320" i="8" s="1"/>
  <c r="L320" i="8"/>
  <c r="M320" i="8" s="1"/>
  <c r="F322" i="8"/>
  <c r="G322" i="8"/>
  <c r="H322" i="8" s="1"/>
  <c r="J323" i="8"/>
  <c r="C321" i="8"/>
  <c r="D321" i="8" s="1"/>
  <c r="E321" i="8" s="1"/>
  <c r="B320" i="8"/>
  <c r="L321" i="8" l="1"/>
  <c r="M321" i="8"/>
  <c r="F323" i="8"/>
  <c r="G323" i="8" s="1"/>
  <c r="H323" i="8" s="1"/>
  <c r="C322" i="8"/>
  <c r="D322" i="8" s="1"/>
  <c r="E322" i="8" s="1"/>
  <c r="B321" i="8"/>
  <c r="J324" i="8"/>
  <c r="I321" i="8"/>
  <c r="K321" i="8" s="1"/>
  <c r="I322" i="8" l="1"/>
  <c r="K322" i="8" s="1"/>
  <c r="L322" i="8"/>
  <c r="M322" i="8" s="1"/>
  <c r="F324" i="8"/>
  <c r="G324" i="8" s="1"/>
  <c r="H324" i="8" s="1"/>
  <c r="J325" i="8"/>
  <c r="C323" i="8"/>
  <c r="D323" i="8" s="1"/>
  <c r="E323" i="8" s="1"/>
  <c r="B322" i="8"/>
  <c r="I323" i="8" l="1"/>
  <c r="K323" i="8" s="1"/>
  <c r="L323" i="8"/>
  <c r="M323" i="8" s="1"/>
  <c r="F325" i="8"/>
  <c r="G325" i="8" s="1"/>
  <c r="H325" i="8" s="1"/>
  <c r="J326" i="8"/>
  <c r="C324" i="8"/>
  <c r="D324" i="8" s="1"/>
  <c r="E324" i="8" s="1"/>
  <c r="B323" i="8"/>
  <c r="I324" i="8" l="1"/>
  <c r="K324" i="8" s="1"/>
  <c r="L324" i="8"/>
  <c r="M324" i="8" s="1"/>
  <c r="F326" i="8"/>
  <c r="G326" i="8" s="1"/>
  <c r="H326" i="8" s="1"/>
  <c r="J327" i="8"/>
  <c r="C325" i="8"/>
  <c r="D325" i="8" s="1"/>
  <c r="E325" i="8"/>
  <c r="B324" i="8"/>
  <c r="L325" i="8" l="1"/>
  <c r="M325" i="8"/>
  <c r="F327" i="8"/>
  <c r="G327" i="8" s="1"/>
  <c r="H327" i="8" s="1"/>
  <c r="C326" i="8"/>
  <c r="D326" i="8" s="1"/>
  <c r="E326" i="8"/>
  <c r="B325" i="8"/>
  <c r="I325" i="8"/>
  <c r="K325" i="8" s="1"/>
  <c r="J328" i="8"/>
  <c r="I326" i="8" l="1"/>
  <c r="K326" i="8" s="1"/>
  <c r="L326" i="8"/>
  <c r="M326" i="8" s="1"/>
  <c r="F328" i="8"/>
  <c r="G328" i="8" s="1"/>
  <c r="H328" i="8" s="1"/>
  <c r="J329" i="8"/>
  <c r="C327" i="8"/>
  <c r="D327" i="8" s="1"/>
  <c r="E327" i="8" s="1"/>
  <c r="B326" i="8"/>
  <c r="I327" i="8" l="1"/>
  <c r="K327" i="8" s="1"/>
  <c r="L327" i="8"/>
  <c r="M327" i="8" s="1"/>
  <c r="F329" i="8"/>
  <c r="G329" i="8" s="1"/>
  <c r="H329" i="8" s="1"/>
  <c r="J330" i="8"/>
  <c r="C328" i="8"/>
  <c r="D328" i="8" s="1"/>
  <c r="E328" i="8" s="1"/>
  <c r="B327" i="8"/>
  <c r="I328" i="8" l="1"/>
  <c r="K328" i="8" s="1"/>
  <c r="L328" i="8"/>
  <c r="M328" i="8" s="1"/>
  <c r="F330" i="8"/>
  <c r="G330" i="8" s="1"/>
  <c r="H330" i="8" s="1"/>
  <c r="J331" i="8"/>
  <c r="C329" i="8"/>
  <c r="D329" i="8" s="1"/>
  <c r="E329" i="8" s="1"/>
  <c r="B328" i="8"/>
  <c r="I329" i="8" l="1"/>
  <c r="K329" i="8" s="1"/>
  <c r="L329" i="8"/>
  <c r="M329" i="8" s="1"/>
  <c r="F331" i="8"/>
  <c r="G331" i="8" s="1"/>
  <c r="H331" i="8" s="1"/>
  <c r="J332" i="8"/>
  <c r="C330" i="8"/>
  <c r="D330" i="8" s="1"/>
  <c r="E330" i="8"/>
  <c r="B329" i="8"/>
  <c r="I330" i="8" l="1"/>
  <c r="K330" i="8" s="1"/>
  <c r="L330" i="8"/>
  <c r="M330" i="8" s="1"/>
  <c r="F332" i="8"/>
  <c r="G332" i="8" s="1"/>
  <c r="H332" i="8" s="1"/>
  <c r="J333" i="8"/>
  <c r="C331" i="8"/>
  <c r="D331" i="8" s="1"/>
  <c r="E331" i="8" s="1"/>
  <c r="B330" i="8"/>
  <c r="L331" i="8" l="1"/>
  <c r="M331" i="8"/>
  <c r="F333" i="8"/>
  <c r="G333" i="8" s="1"/>
  <c r="H333" i="8" s="1"/>
  <c r="J334" i="8"/>
  <c r="C332" i="8"/>
  <c r="D332" i="8" s="1"/>
  <c r="E332" i="8" s="1"/>
  <c r="B331" i="8"/>
  <c r="I331" i="8"/>
  <c r="K331" i="8" s="1"/>
  <c r="I332" i="8" l="1"/>
  <c r="K332" i="8" s="1"/>
  <c r="L332" i="8"/>
  <c r="M332" i="8" s="1"/>
  <c r="F334" i="8"/>
  <c r="G334" i="8"/>
  <c r="H334" i="8" s="1"/>
  <c r="J335" i="8"/>
  <c r="C333" i="8"/>
  <c r="D333" i="8" s="1"/>
  <c r="E333" i="8" s="1"/>
  <c r="B332" i="8"/>
  <c r="I333" i="8" l="1"/>
  <c r="K333" i="8" s="1"/>
  <c r="L333" i="8"/>
  <c r="M333" i="8" s="1"/>
  <c r="F335" i="8"/>
  <c r="G335" i="8" s="1"/>
  <c r="H335" i="8" s="1"/>
  <c r="J336" i="8"/>
  <c r="C334" i="8"/>
  <c r="D334" i="8" s="1"/>
  <c r="E334" i="8"/>
  <c r="B333" i="8"/>
  <c r="L334" i="8" l="1"/>
  <c r="M334" i="8"/>
  <c r="F336" i="8"/>
  <c r="G336" i="8" s="1"/>
  <c r="H336" i="8" s="1"/>
  <c r="E335" i="8"/>
  <c r="C335" i="8"/>
  <c r="D335" i="8" s="1"/>
  <c r="B334" i="8"/>
  <c r="I334" i="8"/>
  <c r="K334" i="8" s="1"/>
  <c r="J337" i="8"/>
  <c r="I335" i="8" l="1"/>
  <c r="K335" i="8" s="1"/>
  <c r="L335" i="8"/>
  <c r="M335" i="8" s="1"/>
  <c r="F337" i="8"/>
  <c r="G337" i="8" s="1"/>
  <c r="H337" i="8" s="1"/>
  <c r="C336" i="8"/>
  <c r="D336" i="8" s="1"/>
  <c r="E336" i="8" s="1"/>
  <c r="B335" i="8"/>
  <c r="J338" i="8"/>
  <c r="I336" i="8" l="1"/>
  <c r="K336" i="8" s="1"/>
  <c r="L336" i="8"/>
  <c r="M336" i="8" s="1"/>
  <c r="F338" i="8"/>
  <c r="G338" i="8"/>
  <c r="H338" i="8" s="1"/>
  <c r="J339" i="8"/>
  <c r="C337" i="8"/>
  <c r="D337" i="8" s="1"/>
  <c r="E337" i="8"/>
  <c r="B336" i="8"/>
  <c r="I337" i="8" l="1"/>
  <c r="K337" i="8" s="1"/>
  <c r="L337" i="8"/>
  <c r="M337" i="8" s="1"/>
  <c r="F339" i="8"/>
  <c r="G339" i="8" s="1"/>
  <c r="H339" i="8" s="1"/>
  <c r="J340" i="8"/>
  <c r="C338" i="8"/>
  <c r="D338" i="8" s="1"/>
  <c r="E338" i="8"/>
  <c r="B337" i="8"/>
  <c r="I338" i="8" l="1"/>
  <c r="K338" i="8" s="1"/>
  <c r="L338" i="8"/>
  <c r="M338" i="8" s="1"/>
  <c r="F340" i="8"/>
  <c r="G340" i="8" s="1"/>
  <c r="H340" i="8" s="1"/>
  <c r="J341" i="8"/>
  <c r="C339" i="8"/>
  <c r="D339" i="8" s="1"/>
  <c r="E339" i="8" s="1"/>
  <c r="B338" i="8"/>
  <c r="L339" i="8" l="1"/>
  <c r="M339" i="8"/>
  <c r="F341" i="8"/>
  <c r="G341" i="8" s="1"/>
  <c r="H341" i="8" s="1"/>
  <c r="E340" i="8"/>
  <c r="C340" i="8"/>
  <c r="D340" i="8" s="1"/>
  <c r="B339" i="8"/>
  <c r="I339" i="8"/>
  <c r="K339" i="8" s="1"/>
  <c r="J342" i="8"/>
  <c r="I340" i="8" l="1"/>
  <c r="K340" i="8" s="1"/>
  <c r="L340" i="8"/>
  <c r="M340" i="8" s="1"/>
  <c r="F342" i="8"/>
  <c r="G342" i="8" s="1"/>
  <c r="H342" i="8" s="1"/>
  <c r="C341" i="8"/>
  <c r="D341" i="8" s="1"/>
  <c r="E341" i="8"/>
  <c r="B340" i="8"/>
  <c r="J343" i="8"/>
  <c r="I341" i="8" l="1"/>
  <c r="K341" i="8" s="1"/>
  <c r="L341" i="8"/>
  <c r="M341" i="8" s="1"/>
  <c r="F343" i="8"/>
  <c r="G343" i="8" s="1"/>
  <c r="H343" i="8" s="1"/>
  <c r="J344" i="8"/>
  <c r="C342" i="8"/>
  <c r="D342" i="8" s="1"/>
  <c r="E342" i="8"/>
  <c r="B341" i="8"/>
  <c r="I342" i="8" l="1"/>
  <c r="K342" i="8" s="1"/>
  <c r="L342" i="8"/>
  <c r="M342" i="8" s="1"/>
  <c r="F344" i="8"/>
  <c r="G344" i="8" s="1"/>
  <c r="H344" i="8" s="1"/>
  <c r="J345" i="8"/>
  <c r="C343" i="8"/>
  <c r="D343" i="8" s="1"/>
  <c r="E343" i="8" s="1"/>
  <c r="B342" i="8"/>
  <c r="I343" i="8" l="1"/>
  <c r="K343" i="8" s="1"/>
  <c r="L343" i="8"/>
  <c r="M343" i="8" s="1"/>
  <c r="F345" i="8"/>
  <c r="G345" i="8"/>
  <c r="H345" i="8" s="1"/>
  <c r="J346" i="8"/>
  <c r="C344" i="8"/>
  <c r="D344" i="8" s="1"/>
  <c r="E344" i="8" s="1"/>
  <c r="B343" i="8"/>
  <c r="I344" i="8" l="1"/>
  <c r="K344" i="8" s="1"/>
  <c r="L344" i="8"/>
  <c r="M344" i="8" s="1"/>
  <c r="F346" i="8"/>
  <c r="G346" i="8" s="1"/>
  <c r="H346" i="8" s="1"/>
  <c r="J347" i="8"/>
  <c r="C345" i="8"/>
  <c r="D345" i="8" s="1"/>
  <c r="E345" i="8"/>
  <c r="B344" i="8"/>
  <c r="I345" i="8" l="1"/>
  <c r="K345" i="8" s="1"/>
  <c r="L345" i="8"/>
  <c r="M345" i="8" s="1"/>
  <c r="F347" i="8"/>
  <c r="G347" i="8" s="1"/>
  <c r="H347" i="8" s="1"/>
  <c r="J348" i="8"/>
  <c r="C346" i="8"/>
  <c r="D346" i="8" s="1"/>
  <c r="E346" i="8"/>
  <c r="B345" i="8"/>
  <c r="L346" i="8" l="1"/>
  <c r="M346" i="8"/>
  <c r="F348" i="8"/>
  <c r="G348" i="8" s="1"/>
  <c r="H348" i="8" s="1"/>
  <c r="J349" i="8"/>
  <c r="C347" i="8"/>
  <c r="D347" i="8" s="1"/>
  <c r="E347" i="8" s="1"/>
  <c r="B346" i="8"/>
  <c r="I346" i="8"/>
  <c r="K346" i="8" s="1"/>
  <c r="I347" i="8" l="1"/>
  <c r="K347" i="8" s="1"/>
  <c r="L347" i="8"/>
  <c r="M347" i="8" s="1"/>
  <c r="F349" i="8"/>
  <c r="G349" i="8" s="1"/>
  <c r="H349" i="8" s="1"/>
  <c r="J350" i="8"/>
  <c r="C348" i="8"/>
  <c r="D348" i="8" s="1"/>
  <c r="E348" i="8" s="1"/>
  <c r="B347" i="8"/>
  <c r="I348" i="8" l="1"/>
  <c r="K348" i="8" s="1"/>
  <c r="L348" i="8"/>
  <c r="M348" i="8" s="1"/>
  <c r="F350" i="8"/>
  <c r="G350" i="8" s="1"/>
  <c r="H350" i="8" s="1"/>
  <c r="J351" i="8"/>
  <c r="C349" i="8"/>
  <c r="D349" i="8" s="1"/>
  <c r="E349" i="8"/>
  <c r="B348" i="8"/>
  <c r="I349" i="8" l="1"/>
  <c r="K349" i="8" s="1"/>
  <c r="L349" i="8"/>
  <c r="M349" i="8" s="1"/>
  <c r="F351" i="8"/>
  <c r="G351" i="8" s="1"/>
  <c r="H351" i="8" s="1"/>
  <c r="J352" i="8"/>
  <c r="C350" i="8"/>
  <c r="D350" i="8" s="1"/>
  <c r="E350" i="8"/>
  <c r="B349" i="8"/>
  <c r="L350" i="8" l="1"/>
  <c r="M350" i="8" s="1"/>
  <c r="J353" i="8"/>
  <c r="C351" i="8"/>
  <c r="D351" i="8" s="1"/>
  <c r="E351" i="8" s="1"/>
  <c r="B350" i="8"/>
  <c r="F352" i="8"/>
  <c r="G352" i="8" s="1"/>
  <c r="H352" i="8" s="1"/>
  <c r="I350" i="8"/>
  <c r="K350" i="8" s="1"/>
  <c r="I351" i="8" l="1"/>
  <c r="K351" i="8" s="1"/>
  <c r="L351" i="8"/>
  <c r="M351" i="8" s="1"/>
  <c r="C352" i="8"/>
  <c r="D352" i="8" s="1"/>
  <c r="E352" i="8" s="1"/>
  <c r="B351" i="8"/>
  <c r="J354" i="8"/>
  <c r="F353" i="8"/>
  <c r="G353" i="8" s="1"/>
  <c r="H353" i="8" s="1"/>
  <c r="I352" i="8" l="1"/>
  <c r="K352" i="8" s="1"/>
  <c r="L352" i="8"/>
  <c r="M352" i="8"/>
  <c r="J355" i="8"/>
  <c r="C353" i="8"/>
  <c r="D353" i="8" s="1"/>
  <c r="E353" i="8"/>
  <c r="B352" i="8"/>
  <c r="F354" i="8"/>
  <c r="G354" i="8" s="1"/>
  <c r="H354" i="8" s="1"/>
  <c r="L353" i="8" l="1"/>
  <c r="M353" i="8"/>
  <c r="C354" i="8"/>
  <c r="D354" i="8" s="1"/>
  <c r="E354" i="8"/>
  <c r="B353" i="8"/>
  <c r="J356" i="8"/>
  <c r="I353" i="8"/>
  <c r="K353" i="8" s="1"/>
  <c r="F355" i="8"/>
  <c r="G355" i="8" s="1"/>
  <c r="H355" i="8" s="1"/>
  <c r="L354" i="8" l="1"/>
  <c r="M354" i="8"/>
  <c r="I354" i="8"/>
  <c r="K354" i="8" s="1"/>
  <c r="J357" i="8"/>
  <c r="F356" i="8"/>
  <c r="G356" i="8" s="1"/>
  <c r="H356" i="8" s="1"/>
  <c r="E355" i="8"/>
  <c r="C355" i="8"/>
  <c r="D355" i="8" s="1"/>
  <c r="B354" i="8"/>
  <c r="I355" i="8" l="1"/>
  <c r="K355" i="8" s="1"/>
  <c r="L355" i="8"/>
  <c r="M355" i="8" s="1"/>
  <c r="J358" i="8"/>
  <c r="C356" i="8"/>
  <c r="D356" i="8" s="1"/>
  <c r="E356" i="8" s="1"/>
  <c r="B355" i="8"/>
  <c r="F357" i="8"/>
  <c r="G357" i="8" s="1"/>
  <c r="H357" i="8" s="1"/>
  <c r="I356" i="8" l="1"/>
  <c r="K356" i="8" s="1"/>
  <c r="L356" i="8"/>
  <c r="M356" i="8" s="1"/>
  <c r="J359" i="8"/>
  <c r="F358" i="8"/>
  <c r="G358" i="8" s="1"/>
  <c r="H358" i="8" s="1"/>
  <c r="C357" i="8"/>
  <c r="D357" i="8" s="1"/>
  <c r="E357" i="8" s="1"/>
  <c r="B356" i="8"/>
  <c r="L357" i="8" l="1"/>
  <c r="M357" i="8" s="1"/>
  <c r="C358" i="8"/>
  <c r="D358" i="8" s="1"/>
  <c r="E358" i="8"/>
  <c r="I358" i="8" s="1"/>
  <c r="K358" i="8" s="1"/>
  <c r="B357" i="8"/>
  <c r="I357" i="8"/>
  <c r="K357" i="8" s="1"/>
  <c r="F359" i="8"/>
  <c r="G359" i="8" s="1"/>
  <c r="H359" i="8" s="1"/>
  <c r="J360" i="8"/>
  <c r="L358" i="8" l="1"/>
  <c r="M358" i="8"/>
  <c r="F360" i="8"/>
  <c r="G360" i="8" s="1"/>
  <c r="H360" i="8" s="1"/>
  <c r="J361" i="8"/>
  <c r="C359" i="8"/>
  <c r="D359" i="8" s="1"/>
  <c r="E359" i="8" s="1"/>
  <c r="B358" i="8"/>
  <c r="L359" i="8" l="1"/>
  <c r="M359" i="8"/>
  <c r="J362" i="8"/>
  <c r="F361" i="8"/>
  <c r="G361" i="8" s="1"/>
  <c r="H361" i="8" s="1"/>
  <c r="C360" i="8"/>
  <c r="D360" i="8" s="1"/>
  <c r="E360" i="8" s="1"/>
  <c r="B359" i="8"/>
  <c r="I359" i="8"/>
  <c r="K359" i="8" s="1"/>
  <c r="I360" i="8" l="1"/>
  <c r="K360" i="8" s="1"/>
  <c r="L360" i="8"/>
  <c r="M360" i="8" s="1"/>
  <c r="J363" i="8"/>
  <c r="C361" i="8"/>
  <c r="D361" i="8" s="1"/>
  <c r="E361" i="8"/>
  <c r="B360" i="8"/>
  <c r="F362" i="8"/>
  <c r="G362" i="8" s="1"/>
  <c r="H362" i="8" s="1"/>
  <c r="L361" i="8" l="1"/>
  <c r="M361" i="8"/>
  <c r="I361" i="8"/>
  <c r="K361" i="8" s="1"/>
  <c r="J364" i="8"/>
  <c r="C362" i="8"/>
  <c r="D362" i="8" s="1"/>
  <c r="E362" i="8"/>
  <c r="I362" i="8" s="1"/>
  <c r="K362" i="8" s="1"/>
  <c r="B361" i="8"/>
  <c r="F363" i="8"/>
  <c r="G363" i="8" s="1"/>
  <c r="H363" i="8" s="1"/>
  <c r="L362" i="8" l="1"/>
  <c r="M362" i="8" s="1"/>
  <c r="C363" i="8"/>
  <c r="D363" i="8" s="1"/>
  <c r="E363" i="8" s="1"/>
  <c r="B362" i="8"/>
  <c r="J365" i="8"/>
  <c r="F364" i="8"/>
  <c r="G364" i="8" s="1"/>
  <c r="H364" i="8" s="1"/>
  <c r="L363" i="8" l="1"/>
  <c r="M363" i="8" s="1"/>
  <c r="C364" i="8"/>
  <c r="D364" i="8" s="1"/>
  <c r="E364" i="8" s="1"/>
  <c r="B363" i="8"/>
  <c r="J366" i="8"/>
  <c r="I363" i="8"/>
  <c r="K363" i="8" s="1"/>
  <c r="F365" i="8"/>
  <c r="G365" i="8" s="1"/>
  <c r="H365" i="8" s="1"/>
  <c r="I364" i="8" l="1"/>
  <c r="K364" i="8" s="1"/>
  <c r="L364" i="8"/>
  <c r="M364" i="8" s="1"/>
  <c r="J367" i="8"/>
  <c r="C365" i="8"/>
  <c r="D365" i="8" s="1"/>
  <c r="E365" i="8"/>
  <c r="B364" i="8"/>
  <c r="F366" i="8"/>
  <c r="G366" i="8" s="1"/>
  <c r="H366" i="8" s="1"/>
  <c r="I365" i="8" l="1"/>
  <c r="K365" i="8" s="1"/>
  <c r="L365" i="8"/>
  <c r="M365" i="8" s="1"/>
  <c r="C366" i="8"/>
  <c r="D366" i="8" s="1"/>
  <c r="E366" i="8" s="1"/>
  <c r="I366" i="8" s="1"/>
  <c r="K366" i="8" s="1"/>
  <c r="B365" i="8"/>
  <c r="J368" i="8"/>
  <c r="F367" i="8"/>
  <c r="G367" i="8" s="1"/>
  <c r="H367" i="8" s="1"/>
  <c r="L366" i="8" l="1"/>
  <c r="M366" i="8"/>
  <c r="J369" i="8"/>
  <c r="F368" i="8"/>
  <c r="G368" i="8" s="1"/>
  <c r="H368" i="8" s="1"/>
  <c r="C367" i="8"/>
  <c r="D367" i="8" s="1"/>
  <c r="E367" i="8" s="1"/>
  <c r="B366" i="8"/>
  <c r="I367" i="8" l="1"/>
  <c r="K367" i="8" s="1"/>
  <c r="L367" i="8"/>
  <c r="M367" i="8" s="1"/>
  <c r="J370" i="8"/>
  <c r="E368" i="8"/>
  <c r="C368" i="8"/>
  <c r="D368" i="8" s="1"/>
  <c r="B367" i="8"/>
  <c r="F369" i="8"/>
  <c r="G369" i="8" s="1"/>
  <c r="H369" i="8" s="1"/>
  <c r="I368" i="8" l="1"/>
  <c r="K368" i="8" s="1"/>
  <c r="L368" i="8"/>
  <c r="M368" i="8"/>
  <c r="J371" i="8"/>
  <c r="F370" i="8"/>
  <c r="G370" i="8" s="1"/>
  <c r="H370" i="8" s="1"/>
  <c r="C369" i="8"/>
  <c r="D369" i="8" s="1"/>
  <c r="E369" i="8"/>
  <c r="B368" i="8"/>
  <c r="L369" i="8" l="1"/>
  <c r="M369" i="8"/>
  <c r="C370" i="8"/>
  <c r="D370" i="8" s="1"/>
  <c r="E370" i="8" s="1"/>
  <c r="B369" i="8"/>
  <c r="I369" i="8"/>
  <c r="K369" i="8" s="1"/>
  <c r="J372" i="8"/>
  <c r="F371" i="8"/>
  <c r="G371" i="8" s="1"/>
  <c r="H371" i="8" s="1"/>
  <c r="L370" i="8" l="1"/>
  <c r="M370" i="8"/>
  <c r="I370" i="8"/>
  <c r="K370" i="8" s="1"/>
  <c r="J373" i="8"/>
  <c r="F372" i="8"/>
  <c r="G372" i="8" s="1"/>
  <c r="H372" i="8" s="1"/>
  <c r="C371" i="8"/>
  <c r="D371" i="8" s="1"/>
  <c r="E371" i="8" s="1"/>
  <c r="B370" i="8"/>
  <c r="L371" i="8" l="1"/>
  <c r="M371" i="8"/>
  <c r="J374" i="8"/>
  <c r="E372" i="8"/>
  <c r="C372" i="8"/>
  <c r="D372" i="8" s="1"/>
  <c r="B371" i="8"/>
  <c r="I371" i="8"/>
  <c r="K371" i="8" s="1"/>
  <c r="F373" i="8"/>
  <c r="G373" i="8" s="1"/>
  <c r="H373" i="8" s="1"/>
  <c r="I372" i="8" l="1"/>
  <c r="K372" i="8" s="1"/>
  <c r="L372" i="8"/>
  <c r="M372" i="8" s="1"/>
  <c r="F374" i="8"/>
  <c r="G374" i="8" s="1"/>
  <c r="H374" i="8" s="1"/>
  <c r="J375" i="8"/>
  <c r="C373" i="8"/>
  <c r="D373" i="8" s="1"/>
  <c r="E373" i="8" s="1"/>
  <c r="B372" i="8"/>
  <c r="L373" i="8" l="1"/>
  <c r="M373" i="8" s="1"/>
  <c r="C374" i="8"/>
  <c r="D374" i="8" s="1"/>
  <c r="E374" i="8"/>
  <c r="I374" i="8" s="1"/>
  <c r="K374" i="8" s="1"/>
  <c r="B373" i="8"/>
  <c r="F375" i="8"/>
  <c r="G375" i="8" s="1"/>
  <c r="H375" i="8" s="1"/>
  <c r="I373" i="8"/>
  <c r="K373" i="8" s="1"/>
  <c r="J376" i="8"/>
  <c r="L374" i="8" l="1"/>
  <c r="M374" i="8" s="1"/>
  <c r="J377" i="8"/>
  <c r="F376" i="8"/>
  <c r="G376" i="8" s="1"/>
  <c r="H376" i="8" s="1"/>
  <c r="E375" i="8"/>
  <c r="C375" i="8"/>
  <c r="D375" i="8" s="1"/>
  <c r="B374" i="8"/>
  <c r="I375" i="8" l="1"/>
  <c r="K375" i="8" s="1"/>
  <c r="L375" i="8"/>
  <c r="M375" i="8" s="1"/>
  <c r="J378" i="8"/>
  <c r="C376" i="8"/>
  <c r="D376" i="8" s="1"/>
  <c r="E376" i="8" s="1"/>
  <c r="B375" i="8"/>
  <c r="F377" i="8"/>
  <c r="G377" i="8" s="1"/>
  <c r="H377" i="8" s="1"/>
  <c r="I376" i="8" l="1"/>
  <c r="K376" i="8" s="1"/>
  <c r="L376" i="8"/>
  <c r="M376" i="8" s="1"/>
  <c r="J379" i="8"/>
  <c r="F378" i="8"/>
  <c r="G378" i="8" s="1"/>
  <c r="H378" i="8" s="1"/>
  <c r="C377" i="8"/>
  <c r="D377" i="8" s="1"/>
  <c r="E377" i="8" s="1"/>
  <c r="B376" i="8"/>
  <c r="L377" i="8" l="1"/>
  <c r="M377" i="8" s="1"/>
  <c r="I377" i="8"/>
  <c r="K377" i="8" s="1"/>
  <c r="J380" i="8"/>
  <c r="C378" i="8"/>
  <c r="D378" i="8" s="1"/>
  <c r="E378" i="8" s="1"/>
  <c r="I378" i="8" s="1"/>
  <c r="K378" i="8" s="1"/>
  <c r="B377" i="8"/>
  <c r="F379" i="8"/>
  <c r="G379" i="8" s="1"/>
  <c r="H379" i="8" s="1"/>
  <c r="L378" i="8" l="1"/>
  <c r="M378" i="8" s="1"/>
  <c r="C379" i="8"/>
  <c r="D379" i="8" s="1"/>
  <c r="E379" i="8" s="1"/>
  <c r="B378" i="8"/>
  <c r="J381" i="8"/>
  <c r="F380" i="8"/>
  <c r="G380" i="8" s="1"/>
  <c r="H380" i="8" s="1"/>
  <c r="I379" i="8" l="1"/>
  <c r="K379" i="8" s="1"/>
  <c r="L379" i="8"/>
  <c r="M379" i="8"/>
  <c r="C380" i="8"/>
  <c r="D380" i="8" s="1"/>
  <c r="E380" i="8" s="1"/>
  <c r="B379" i="8"/>
  <c r="J382" i="8"/>
  <c r="F381" i="8"/>
  <c r="G381" i="8" s="1"/>
  <c r="H381" i="8" s="1"/>
  <c r="I380" i="8" l="1"/>
  <c r="K380" i="8" s="1"/>
  <c r="L380" i="8"/>
  <c r="M380" i="8"/>
  <c r="J383" i="8"/>
  <c r="C381" i="8"/>
  <c r="D381" i="8" s="1"/>
  <c r="E381" i="8" s="1"/>
  <c r="I381" i="8" s="1"/>
  <c r="K381" i="8" s="1"/>
  <c r="B380" i="8"/>
  <c r="F382" i="8"/>
  <c r="G382" i="8" s="1"/>
  <c r="H382" i="8" s="1"/>
  <c r="L381" i="8" l="1"/>
  <c r="M381" i="8" s="1"/>
  <c r="C382" i="8"/>
  <c r="D382" i="8" s="1"/>
  <c r="E382" i="8"/>
  <c r="B381" i="8"/>
  <c r="J384" i="8"/>
  <c r="F383" i="8"/>
  <c r="G383" i="8" s="1"/>
  <c r="H383" i="8" s="1"/>
  <c r="I382" i="8"/>
  <c r="K382" i="8" s="1"/>
  <c r="L382" i="8" l="1"/>
  <c r="M382" i="8" s="1"/>
  <c r="J385" i="8"/>
  <c r="F384" i="8"/>
  <c r="G384" i="8" s="1"/>
  <c r="H384" i="8" s="1"/>
  <c r="E383" i="8"/>
  <c r="C383" i="8"/>
  <c r="D383" i="8" s="1"/>
  <c r="B382" i="8"/>
  <c r="I383" i="8" l="1"/>
  <c r="K383" i="8" s="1"/>
  <c r="L383" i="8"/>
  <c r="M383" i="8" s="1"/>
  <c r="J386" i="8"/>
  <c r="E384" i="8"/>
  <c r="C384" i="8"/>
  <c r="D384" i="8" s="1"/>
  <c r="B383" i="8"/>
  <c r="F385" i="8"/>
  <c r="G385" i="8" s="1"/>
  <c r="H385" i="8" s="1"/>
  <c r="I384" i="8" l="1"/>
  <c r="K384" i="8" s="1"/>
  <c r="L384" i="8"/>
  <c r="M384" i="8" s="1"/>
  <c r="J387" i="8"/>
  <c r="F386" i="8"/>
  <c r="G386" i="8" s="1"/>
  <c r="H386" i="8" s="1"/>
  <c r="C385" i="8"/>
  <c r="D385" i="8" s="1"/>
  <c r="E385" i="8"/>
  <c r="I385" i="8" s="1"/>
  <c r="K385" i="8" s="1"/>
  <c r="B384" i="8"/>
  <c r="L385" i="8" l="1"/>
  <c r="M385" i="8"/>
  <c r="C386" i="8"/>
  <c r="D386" i="8" s="1"/>
  <c r="E386" i="8"/>
  <c r="I386" i="8" s="1"/>
  <c r="K386" i="8" s="1"/>
  <c r="B385" i="8"/>
  <c r="J388" i="8"/>
  <c r="F387" i="8"/>
  <c r="G387" i="8" s="1"/>
  <c r="H387" i="8" s="1"/>
  <c r="L386" i="8" l="1"/>
  <c r="M386" i="8"/>
  <c r="J389" i="8"/>
  <c r="F388" i="8"/>
  <c r="G388" i="8" s="1"/>
  <c r="H388" i="8" s="1"/>
  <c r="C387" i="8"/>
  <c r="D387" i="8" s="1"/>
  <c r="E387" i="8" s="1"/>
  <c r="B386" i="8"/>
  <c r="I387" i="8" l="1"/>
  <c r="K387" i="8" s="1"/>
  <c r="L387" i="8"/>
  <c r="M387" i="8"/>
  <c r="J390" i="8"/>
  <c r="C388" i="8"/>
  <c r="D388" i="8" s="1"/>
  <c r="E388" i="8" s="1"/>
  <c r="B387" i="8"/>
  <c r="F389" i="8"/>
  <c r="G389" i="8" s="1"/>
  <c r="H389" i="8" s="1"/>
  <c r="I388" i="8" l="1"/>
  <c r="K388" i="8" s="1"/>
  <c r="M388" i="8"/>
  <c r="L388" i="8"/>
  <c r="F390" i="8"/>
  <c r="C389" i="8"/>
  <c r="D389" i="8" s="1"/>
  <c r="E389" i="8"/>
  <c r="B388" i="8"/>
  <c r="G390" i="8" l="1"/>
  <c r="H390" i="8" s="1"/>
  <c r="E22" i="8" s="1"/>
  <c r="J10" i="8" s="1"/>
  <c r="M7" i="8"/>
  <c r="I389" i="8"/>
  <c r="K389" i="8" s="1"/>
  <c r="L389" i="8"/>
  <c r="M389" i="8" s="1"/>
  <c r="C390" i="8"/>
  <c r="D390" i="8" s="1"/>
  <c r="E390" i="8"/>
  <c r="E21" i="8" s="1"/>
  <c r="J9" i="8" s="1"/>
  <c r="B389" i="8"/>
  <c r="E23" i="8" l="1"/>
  <c r="J12" i="8"/>
  <c r="I390" i="8"/>
  <c r="K390" i="8" s="1"/>
  <c r="E25" i="8" s="1"/>
  <c r="L390" i="8"/>
  <c r="M6" i="8" s="1"/>
  <c r="M390" i="8"/>
  <c r="B390" i="8"/>
  <c r="J14" i="8" l="1"/>
  <c r="K14"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MKK</author>
  </authors>
  <commentList>
    <comment ref="M2" authorId="0" shapeId="0" xr:uid="{00000000-0006-0000-0000-000001000000}">
      <text>
        <r>
          <rPr>
            <sz val="9"/>
            <color indexed="9"/>
            <rFont val="Calibri Light"/>
          </rPr>
          <t>Lisälainalaskuri arvioi asunnon tai kiinteistön nettoarvon (varallisuus miiinus velat) annettujen vuosien määrän jälkeen. Tätä arvoa voi käyttää asunto- tai kiinteistösijoittamisessa ns. vivuttamiseen, eli kertyneen varallisuuden käyttämistä lisävelan vakuutena jolla hankitaan uusia asunto- tai kiinteistösijoituksia.
Laskurissa voi olettaa sijoitusvarallisuuden vuotuisen arvonnousun (tai laskun, jos negatiivinen arvo).
Kun laskuriin määritetään kuukausittainen lainaerä, se laskee normaalilyhenteisiä (kiinteäkorkoisia) lainoja tai pelkkiä korkoerälainoja. Lisätietoja solujen kommenteissa.
Pankkiasiat.fi:stä löydät tarkemman asunto- ja kiinteistölainalaskurin joka laskee tarkemmin useiden kiinteistöjen tuottojen ym. tietojen kehitystä. Tämä laskuri on hyödyllinen yhden kiinteistön, kuten kodin, arvonkehityksen ja nettovarallisuuden laskemiseen ja sen käyttämiseen lisälainanotosssa vaikkapa toisen kiinteistön hankintaan.
Tämän ja muut laskurit löydät osoitteesta: pankkiasiat.fi/laskurit
Halutessasi voit antaa palautetta laskurista osoitteessa pankkiasiat.fi/contact
Palaute auttaa meitä kehittämään laskureita käyttäjien tarpeisiin.
©Pankkiasiat.fi</t>
        </r>
      </text>
    </comment>
    <comment ref="D5" authorId="0" shapeId="0" xr:uid="{00000000-0006-0000-0000-000002000000}">
      <text>
        <r>
          <rPr>
            <sz val="9"/>
            <color indexed="81"/>
            <rFont val="Tahoma"/>
            <family val="2"/>
          </rPr>
          <t>Syötä päivämäärä, josta eteenpäin laskuri laskee tiedot.</t>
        </r>
      </text>
    </comment>
    <comment ref="I5" authorId="1" shapeId="0" xr:uid="{00000000-0006-0000-0000-000003000000}">
      <text>
        <r>
          <rPr>
            <sz val="9"/>
            <color indexed="81"/>
            <rFont val="Tahoma"/>
            <family val="2"/>
          </rPr>
          <t xml:space="preserve">Voit syöttää tämän itse, tai antaa laskurin laskea se solun E19 mukaan # vuosien jälkeen. Jos syötät itse, niin katso silloin myös että ao. solut lainamäärille kuvastavat samaa ajankohtaa. 
</t>
        </r>
      </text>
    </comment>
    <comment ref="L5" authorId="1" shapeId="0" xr:uid="{00000000-0006-0000-0000-000006000000}">
      <text>
        <r>
          <rPr>
            <sz val="9"/>
            <color indexed="81"/>
            <rFont val="Tahoma"/>
            <family val="2"/>
          </rPr>
          <t xml:space="preserve">Syötä korkojen mahdollinen verovähennys. Jos korkoja ei voi vähentää verotuksessa, syötä 0. Jos lainan korot voi vähentää esim. 25 %, syötä 25. Tämä ei vaikuta kiinteistön arvon tai lainaerien määrään, vaan sitä käytetään laskennallisen verohyödyn laskemisessa.
</t>
        </r>
      </text>
    </comment>
    <comment ref="D6" authorId="0" shapeId="0" xr:uid="{00000000-0006-0000-0000-000004000000}">
      <text>
        <r>
          <rPr>
            <sz val="9"/>
            <color indexed="81"/>
            <rFont val="Tahoma"/>
            <family val="2"/>
          </rPr>
          <t>Asunnon tai kiinteistön nykyinen arvo, joka voi olla suurempi kuin hankintakustannus.</t>
        </r>
      </text>
    </comment>
    <comment ref="I6" authorId="0" shapeId="0" xr:uid="{00000000-0006-0000-0000-000005000000}">
      <text>
        <r>
          <rPr>
            <sz val="9"/>
            <color indexed="81"/>
            <rFont val="Tahoma"/>
            <family val="2"/>
          </rPr>
          <t>Kiinteistön käypä vakuusarvo lisälainanottoa varten, prosenttimääräisenä. Suomessa tämä on yleisimmin 70-80%, mutta tämä riippuu kiinteistön tyypistä ja pankista josta lainaa haetaan.</t>
        </r>
      </text>
    </comment>
    <comment ref="L6" authorId="0" shapeId="0" xr:uid="{00000000-0006-0000-0000-000008000000}">
      <text>
        <r>
          <rPr>
            <sz val="9"/>
            <color indexed="81"/>
            <rFont val="Tahoma"/>
            <family val="2"/>
          </rPr>
          <t>Laskennallinen verohyöty, jos korkovähennys käytettävissä. Laskuri laskee ao. maksutaulussa tämän kuukausittain, mutta todellisuudessa korkojen verovähennyksen voi tehdä kerran vuodessa. Tämä kohta on vain tiedoksi eikä vaikuta muihin laskurin tuloksiin.</t>
        </r>
      </text>
    </comment>
    <comment ref="D7" authorId="0" shapeId="0" xr:uid="{00000000-0006-0000-0000-000007000000}">
      <text>
        <r>
          <rPr>
            <sz val="9"/>
            <color indexed="81"/>
            <rFont val="Tahoma"/>
            <family val="2"/>
          </rPr>
          <t>Kiinteistön vuosittainen arvioitu arvonnousu.</t>
        </r>
      </text>
    </comment>
    <comment ref="L7" authorId="0" shapeId="0" xr:uid="{00000000-0006-0000-0000-00000B000000}">
      <text>
        <r>
          <rPr>
            <sz val="9"/>
            <color indexed="81"/>
            <rFont val="Tahoma"/>
            <family val="2"/>
          </rPr>
          <t>Maksettujen kokonaiskorkojen määrä laina-ajalla.</t>
        </r>
      </text>
    </comment>
    <comment ref="D9" authorId="0" shapeId="0" xr:uid="{00000000-0006-0000-0000-000009000000}">
      <text>
        <r>
          <rPr>
            <sz val="9"/>
            <color indexed="81"/>
            <rFont val="Tahoma"/>
            <family val="2"/>
          </rPr>
          <t>Lainan #1 saldo, jos lainaa jäljellä.</t>
        </r>
      </text>
    </comment>
    <comment ref="I9" authorId="1" shapeId="0" xr:uid="{00000000-0006-0000-0000-00000A000000}">
      <text>
        <r>
          <rPr>
            <sz val="9"/>
            <color indexed="81"/>
            <rFont val="Tahoma"/>
            <family val="2"/>
          </rPr>
          <t>Lainan #1 jäljellä oleva määrä # vuonna. Huom. voit syöttää tämän kohdan itse, tai antaa laskurin määrittää tämän solun E19 syötetyn vuosimäärän perusteella jolloin se kuvastaa lisälainamahdollisuutta tulevaisuudessa.</t>
        </r>
      </text>
    </comment>
    <comment ref="D10" authorId="0" shapeId="0" xr:uid="{00000000-0006-0000-0000-00000C000000}">
      <text>
        <r>
          <rPr>
            <sz val="9"/>
            <color indexed="81"/>
            <rFont val="Tahoma"/>
            <family val="2"/>
          </rPr>
          <t>Lainan #1 vuosikorko.</t>
        </r>
      </text>
    </comment>
    <comment ref="I10" authorId="1" shapeId="0" xr:uid="{00000000-0006-0000-0000-00000D000000}">
      <text>
        <r>
          <rPr>
            <sz val="9"/>
            <color indexed="81"/>
            <rFont val="Tahoma"/>
            <family val="2"/>
          </rPr>
          <t>Lainan #2 jäljellä oleva määrä # vuonna. Huom. voit syöttää tämän kohdan itse, tai antaa laskurin määrittää tämän solun E19 syötetyn vuosimäärän perusteella jolloin se kuvastaa lisälainanoton mahdollisuutta tulevaisuudessa.</t>
        </r>
      </text>
    </comment>
    <comment ref="D11" authorId="0" shapeId="0" xr:uid="{00000000-0006-0000-0000-00000E000000}">
      <text>
        <r>
          <rPr>
            <sz val="9"/>
            <color indexed="81"/>
            <rFont val="Tahoma"/>
            <family val="2"/>
          </rPr>
          <t xml:space="preserve">Lainan #1 nykyinen kuukausierä (korko+lyhennys).
Voit syöttää myös korkeamman kuukausierän, jolloin laina lyhenee nopeammin (eli tavallaan maksetaan ylimääräisiä lyhennyksiä).
Jos halutaan maksaa pelkkää lainakorkoa, syötetään yo. vuosikorko/12*lainamäärä. Laina ei tällöin lyhene.
Jos kuukausierä on vähemmän kuin pelkän koron kuukausierä, kasvaa lainan saldo maksamattoman korko-osuuden verran. Normaali laina ei toimi yleensä näin, joka on hyvä huomioida.
</t>
        </r>
      </text>
    </comment>
    <comment ref="I11" authorId="1" shapeId="0" xr:uid="{00000000-0006-0000-0000-00000F000000}">
      <text>
        <r>
          <rPr>
            <sz val="9"/>
            <color indexed="81"/>
            <rFont val="Tahoma"/>
            <family val="2"/>
          </rPr>
          <t>Mahdollisten muiden lainojen yhteismäärä.</t>
        </r>
      </text>
    </comment>
    <comment ref="I12" authorId="1" shapeId="0" xr:uid="{00000000-0006-0000-0000-000010000000}">
      <text>
        <r>
          <rPr>
            <sz val="9"/>
            <color indexed="81"/>
            <rFont val="Tahoma"/>
            <family val="2"/>
          </rPr>
          <t xml:space="preserve">Olemassa olevien lainojen määrä yhteensä.
</t>
        </r>
      </text>
    </comment>
    <comment ref="D14" authorId="0" shapeId="0" xr:uid="{00000000-0006-0000-0000-000011000000}">
      <text>
        <r>
          <rPr>
            <sz val="9"/>
            <color indexed="81"/>
            <rFont val="Tahoma"/>
            <family val="2"/>
          </rPr>
          <t>Lainan #2 saldo, jos lainaa jäljellä.</t>
        </r>
      </text>
    </comment>
    <comment ref="I14" authorId="0" shapeId="0" xr:uid="{00000000-0006-0000-0000-000012000000}">
      <text>
        <r>
          <rPr>
            <sz val="9"/>
            <color indexed="81"/>
            <rFont val="Tahoma"/>
            <family val="2"/>
          </rPr>
          <t>Mahdollinen lisälainan määrä nykyisen kiinteistön arvon ja jäljellä olevien lainojen perusteella.
Muita mahdollisia lainamäärään vaikuttavia asioita joita laskuri ei välttämättä huomioi:
-Pankki josta lainaa haetaan
-Hakijan tulot
-Muiden lainojen tyyppi (vakuudellinen vai vakuudeton)
Muita kuluja:
-Välittäjän kiinteistöarviot ym. kulut
-Pankin selvitykset
-Lainojen muutoskulut
-Panttaukset ja lainhuudot</t>
        </r>
      </text>
    </comment>
    <comment ref="D15" authorId="0" shapeId="0" xr:uid="{00000000-0006-0000-0000-000013000000}">
      <text>
        <r>
          <rPr>
            <sz val="9"/>
            <color indexed="81"/>
            <rFont val="Tahoma"/>
            <family val="2"/>
          </rPr>
          <t xml:space="preserve">Lainan #2 vuosikorko.
</t>
        </r>
      </text>
    </comment>
    <comment ref="D16" authorId="0" shapeId="0" xr:uid="{00000000-0006-0000-0000-000014000000}">
      <text>
        <r>
          <rPr>
            <sz val="9"/>
            <color indexed="81"/>
            <rFont val="Tahoma"/>
            <family val="2"/>
          </rPr>
          <t>Lainan #2 nykyinen kuukausierä (korko+lyhennys), jos sellainen on.
Voit syöttää myös korkeamman kuukausierän, jolloin laina lyhenee nopeammin (eli tavallaan maksetaan ylimääräisiä lyhennyksiä).
Jos halutaan maksaa pelkkää lainakorkoa, syötetään yo. vuosikorko/12*lainamäärä. Laina ei tällöin lyhene.
Jos kuukausierä on vähemmän kuin pelkän koron kuukausierä, kasvaa lainan saldo maksamattoman korko-osuuden verran. Normaali laina ei toimi yleensä näin, joka on hyvä huomioida.</t>
        </r>
      </text>
    </comment>
    <comment ref="D19" authorId="0" shapeId="0" xr:uid="{00000000-0006-0000-0000-000015000000}">
      <text>
        <r>
          <rPr>
            <sz val="9"/>
            <color indexed="81"/>
            <rFont val="Tahoma"/>
            <family val="2"/>
          </rPr>
          <t>Lainojen määrä ja kiinteistön arvo # vuosien jälkeen. Lasketaan vuosina syötetystä päivämäärästä alkaen, esim. 5 vuotta. Voit syöttää myös desimaalin esim. 5,5 jolloin se kuvaa tilannetta 5,5 vuoden päästä (pyöristetään lähimpään kuukauteen).
Voit käyttää tätä kohtaa arvioimaan lisälainanoton määrän tulevaisuudessa jonakin vuonna, jos et halua laskea sitä nykyhetken mukaan itse syöttämiesi tietojen perusteella.</t>
        </r>
      </text>
    </comment>
    <comment ref="D25" authorId="0" shapeId="0" xr:uid="{00000000-0006-0000-0000-000016000000}">
      <text>
        <r>
          <rPr>
            <sz val="9"/>
            <color indexed="81"/>
            <rFont val="Tahoma"/>
            <family val="2"/>
          </rPr>
          <t>Kiinteistön arvo # vuoden jälkeen, eli yksinkertaisesti kiinteistön arvo miinus jäljellä olevat velat.</t>
        </r>
      </text>
    </comment>
  </commentList>
</comments>
</file>

<file path=xl/sharedStrings.xml><?xml version="1.0" encoding="utf-8"?>
<sst xmlns="http://schemas.openxmlformats.org/spreadsheetml/2006/main" count="46" uniqueCount="43">
  <si>
    <t>Korkovähennys</t>
  </si>
  <si>
    <t xml:space="preserve">Vähennys % </t>
  </si>
  <si>
    <t>Verohyöty</t>
  </si>
  <si>
    <t>Vakuusarvo</t>
  </si>
  <si>
    <t>Arvioitu maksimilainamäärä</t>
  </si>
  <si>
    <t>Lainoja yhteensä jäljellä</t>
  </si>
  <si>
    <t>Kiinteistön nykyarvo</t>
  </si>
  <si>
    <t>Lisälainalaskuri asunnoille ja kiinteistöille</t>
  </si>
  <si>
    <t>Lainaa #1 jäljellä</t>
  </si>
  <si>
    <t>Lainaa #2 jäljellä</t>
  </si>
  <si>
    <t># Vuotta nykyhetkestä</t>
  </si>
  <si>
    <t>Mahdollinen lisälainamäärä:</t>
  </si>
  <si>
    <t>Päivämäärä</t>
  </si>
  <si>
    <t>Lainaa jäljellä yhteensä</t>
  </si>
  <si>
    <t>Kiinteistön arvo</t>
  </si>
  <si>
    <t>Kiinteistön nettoarvo</t>
  </si>
  <si>
    <t>No.</t>
  </si>
  <si>
    <t>Lainan #1 lyhennys</t>
  </si>
  <si>
    <t>Lainan #2 lyhennys</t>
  </si>
  <si>
    <t>Lainan #2 saldo</t>
  </si>
  <si>
    <t>Lainan #1 lähtösaldo</t>
  </si>
  <si>
    <t>Lainan #2 lähtösaldo</t>
  </si>
  <si>
    <t>Lainan #1 vuosikorko</t>
  </si>
  <si>
    <t>Lainan #1 kuukausierä</t>
  </si>
  <si>
    <t>Lainan #2 vuosikorko</t>
  </si>
  <si>
    <t>Lainan #2 kuukausierä</t>
  </si>
  <si>
    <t>Vuosittainen arvonnousu</t>
  </si>
  <si>
    <t>Lainan #1 määrä</t>
  </si>
  <si>
    <t>Lainan #2 määrä</t>
  </si>
  <si>
    <t>Muiden lainojen määrä</t>
  </si>
  <si>
    <t>Kuinka paljon lisää lainaa?</t>
  </si>
  <si>
    <t>Lainan #1 korko</t>
  </si>
  <si>
    <t>Lainan #1 saldo</t>
  </si>
  <si>
    <t>Lainan #2 korko</t>
  </si>
  <si>
    <t>Lainat yhteensä</t>
  </si>
  <si>
    <t>Kumul. verohyöty</t>
  </si>
  <si>
    <t>MAKSUTAULU JA SALDOT KUUKAUSITTAIN</t>
  </si>
  <si>
    <t>Syötä lähtötiedot</t>
  </si>
  <si>
    <t>~Syötä sinisiin soluihin~</t>
  </si>
  <si>
    <t>~Laskuri loppuu tähän~</t>
  </si>
  <si>
    <r>
      <rPr>
        <sz val="10"/>
        <color theme="0"/>
        <rFont val="Calibri"/>
        <family val="2"/>
      </rPr>
      <t>©</t>
    </r>
    <r>
      <rPr>
        <sz val="10"/>
        <color theme="0"/>
        <rFont val="Arial"/>
        <family val="2"/>
      </rPr>
      <t>Pankkiasiat.fi</t>
    </r>
  </si>
  <si>
    <t>(Korkoja maksettu)</t>
  </si>
  <si>
    <t>Ohje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</si>
</sst>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164" formatCode="&quot;$&quot;#,##0_);[Red]\(&quot;$&quot;#,##0\)"/>
    <numFmt numFmtId="165" formatCode="_(&quot;$&quot;* #,##0.00_);_(&quot;$&quot;* \(#,##0.00\);_(&quot;$&quot;* &quot;-&quot;??_);_(@_)"/>
    <numFmt numFmtId="166" formatCode="#,##0\ &quot;€&quot;"/>
    <numFmt numFmtId="167" formatCode="#,##0.0"/>
  </numFmts>
  <fonts count="26" x14ac:knownFonts="1">
    <font>
      <sz val="10"/>
      <name val="Tahoma"/>
      <family val="2"/>
    </font>
    <font>
      <sz val="10"/>
      <name val="Arial"/>
      <family val="2"/>
    </font>
    <font>
      <u/>
      <sz val="10"/>
      <color indexed="12"/>
      <name val="Tahoma"/>
      <family val="2"/>
    </font>
    <font>
      <sz val="8"/>
      <name val="Tahoma"/>
      <family val="2"/>
    </font>
    <font>
      <sz val="8"/>
      <name val="Arial"/>
      <family val="2"/>
    </font>
    <font>
      <sz val="18"/>
      <color indexed="9"/>
      <name val="Arial"/>
      <family val="2"/>
    </font>
    <font>
      <sz val="9"/>
      <color indexed="81"/>
      <name val="Tahoma"/>
      <family val="2"/>
    </font>
    <font>
      <sz val="10"/>
      <color theme="0"/>
      <name val="Arial"/>
      <family val="2"/>
    </font>
    <font>
      <sz val="10"/>
      <color indexed="9"/>
      <name val="Arial"/>
      <family val="2"/>
    </font>
    <font>
      <u/>
      <sz val="10"/>
      <color indexed="12"/>
      <name val="Arial"/>
      <family val="2"/>
    </font>
    <font>
      <i/>
      <sz val="10"/>
      <name val="Arial"/>
      <family val="2"/>
    </font>
    <font>
      <b/>
      <sz val="10"/>
      <name val="Arial"/>
      <family val="2"/>
    </font>
    <font>
      <b/>
      <sz val="10"/>
      <color theme="0"/>
      <name val="Arial"/>
      <family val="2"/>
    </font>
    <font>
      <sz val="14"/>
      <color indexed="9"/>
      <name val="Arial"/>
      <family val="2"/>
    </font>
    <font>
      <b/>
      <sz val="8"/>
      <color rgb="FFC00060"/>
      <name val="Arial"/>
      <family val="2"/>
    </font>
    <font>
      <sz val="9"/>
      <color indexed="9"/>
      <name val="Calibri Light"/>
    </font>
    <font>
      <sz val="7"/>
      <name val="Arial"/>
      <family val="2"/>
    </font>
    <font>
      <sz val="10"/>
      <color rgb="FFFF0000"/>
      <name val="Arial"/>
      <family val="2"/>
    </font>
    <font>
      <b/>
      <sz val="8"/>
      <name val="Arial"/>
      <family val="2"/>
    </font>
    <font>
      <sz val="10"/>
      <color theme="0" tint="-0.499984740745262"/>
      <name val="Arial"/>
      <family val="2"/>
    </font>
    <font>
      <sz val="10"/>
      <color theme="0"/>
      <name val="Calibri"/>
      <family val="2"/>
    </font>
    <font>
      <sz val="8"/>
      <color indexed="9"/>
      <name val="Arial"/>
      <family val="2"/>
    </font>
    <font>
      <sz val="8"/>
      <color theme="0"/>
      <name val="Arial"/>
      <family val="2"/>
    </font>
    <font>
      <sz val="10"/>
      <color theme="1" tint="0.249977111117893"/>
      <name val="Arial"/>
      <family val="2"/>
    </font>
    <font>
      <b/>
      <sz val="10"/>
      <color theme="1" tint="0.249977111117893"/>
      <name val="Arial"/>
      <family val="2"/>
    </font>
    <font>
      <b/>
      <sz val="8"/>
      <color theme="4" tint="0.39997558519241921"/>
      <name val="Arial"/>
      <family val="2"/>
    </font>
  </fonts>
  <fills count="8">
    <fill>
      <patternFill patternType="none"/>
    </fill>
    <fill>
      <patternFill patternType="gray125"/>
    </fill>
    <fill>
      <patternFill patternType="solid">
        <fgColor indexed="22"/>
        <bgColor indexed="64"/>
      </patternFill>
    </fill>
    <fill>
      <patternFill patternType="solid">
        <fgColor rgb="FF130A05"/>
        <bgColor indexed="64"/>
      </patternFill>
    </fill>
    <fill>
      <patternFill patternType="solid">
        <fgColor theme="0" tint="-4.9989318521683403E-2"/>
        <bgColor indexed="64"/>
      </patternFill>
    </fill>
    <fill>
      <patternFill patternType="solid">
        <fgColor rgb="FFEBF5FF"/>
        <bgColor indexed="64"/>
      </patternFill>
    </fill>
    <fill>
      <patternFill patternType="solid">
        <fgColor rgb="FFFF6595"/>
        <bgColor indexed="64"/>
      </patternFill>
    </fill>
    <fill>
      <patternFill patternType="solid">
        <fgColor theme="7" tint="-0.249977111117893"/>
        <bgColor indexed="64"/>
      </patternFill>
    </fill>
  </fills>
  <borders count="6">
    <border>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bottom style="thin">
        <color theme="4" tint="-0.249977111117893"/>
      </bottom>
      <diagonal/>
    </border>
    <border>
      <left style="thin">
        <color theme="0"/>
      </left>
      <right style="thin">
        <color theme="0"/>
      </right>
      <top style="thin">
        <color theme="0"/>
      </top>
      <bottom style="thin">
        <color theme="0"/>
      </bottom>
      <diagonal/>
    </border>
    <border>
      <left/>
      <right/>
      <top/>
      <bottom style="thin">
        <color theme="4" tint="0.39997558519241921"/>
      </bottom>
      <diagonal/>
    </border>
    <border>
      <left style="thin">
        <color theme="0"/>
      </left>
      <right style="thin">
        <color theme="0"/>
      </right>
      <top/>
      <bottom style="thin">
        <color theme="0"/>
      </bottom>
      <diagonal/>
    </border>
  </borders>
  <cellStyleXfs count="4">
    <xf numFmtId="0" fontId="0" fillId="0" borderId="0"/>
    <xf numFmtId="165"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63">
    <xf numFmtId="0" fontId="0" fillId="0" borderId="0" xfId="0"/>
    <xf numFmtId="0" fontId="13" fillId="3" borderId="0" xfId="0" applyFont="1" applyFill="1" applyBorder="1" applyAlignment="1" applyProtection="1">
      <alignment horizontal="left" vertical="center" indent="1"/>
      <protection locked="0"/>
    </xf>
    <xf numFmtId="0" fontId="5" fillId="3" borderId="0" xfId="0" applyFont="1" applyFill="1" applyBorder="1" applyAlignment="1" applyProtection="1">
      <alignment horizontal="left" vertical="center" indent="1"/>
      <protection locked="0"/>
    </xf>
    <xf numFmtId="0" fontId="8" fillId="3" borderId="0" xfId="0" applyFont="1" applyFill="1" applyBorder="1" applyProtection="1">
      <protection locked="0"/>
    </xf>
    <xf numFmtId="0" fontId="4" fillId="3" borderId="0" xfId="0" applyFont="1" applyFill="1" applyBorder="1" applyAlignment="1" applyProtection="1">
      <alignment horizontal="right" vertical="top"/>
      <protection locked="0"/>
    </xf>
    <xf numFmtId="0" fontId="1" fillId="0" borderId="0" xfId="0" applyFont="1" applyProtection="1">
      <protection locked="0"/>
    </xf>
    <xf numFmtId="0" fontId="1" fillId="0" borderId="0" xfId="0" applyFont="1" applyFill="1" applyProtection="1">
      <protection locked="0"/>
    </xf>
    <xf numFmtId="0" fontId="1" fillId="0" borderId="0" xfId="0" applyFont="1" applyFill="1" applyBorder="1" applyAlignment="1" applyProtection="1">
      <protection locked="0"/>
    </xf>
    <xf numFmtId="0" fontId="1" fillId="0" borderId="0" xfId="0" applyFont="1" applyFill="1" applyBorder="1" applyAlignment="1" applyProtection="1">
      <alignment horizontal="right"/>
      <protection locked="0"/>
    </xf>
    <xf numFmtId="0" fontId="14" fillId="0" borderId="0" xfId="0" applyFont="1" applyFill="1" applyAlignment="1" applyProtection="1">
      <alignment horizontal="right"/>
      <protection locked="0"/>
    </xf>
    <xf numFmtId="0" fontId="1" fillId="0" borderId="0" xfId="0" applyFont="1" applyFill="1" applyBorder="1" applyProtection="1">
      <protection locked="0"/>
    </xf>
    <xf numFmtId="0" fontId="7" fillId="0" borderId="0" xfId="0" applyFont="1" applyFill="1" applyProtection="1">
      <protection locked="0"/>
    </xf>
    <xf numFmtId="0" fontId="10" fillId="0" borderId="0" xfId="0" applyFont="1" applyFill="1" applyProtection="1">
      <protection locked="0"/>
    </xf>
    <xf numFmtId="0" fontId="1" fillId="0" borderId="0" xfId="0" applyFont="1" applyFill="1" applyAlignment="1" applyProtection="1">
      <alignment horizontal="right" vertical="center" indent="1"/>
      <protection locked="0"/>
    </xf>
    <xf numFmtId="0" fontId="1" fillId="0" borderId="0" xfId="0" applyFont="1" applyFill="1" applyAlignment="1" applyProtection="1">
      <alignment horizontal="right" indent="1"/>
      <protection locked="0"/>
    </xf>
    <xf numFmtId="0" fontId="1" fillId="0" borderId="0" xfId="0" applyFont="1" applyFill="1" applyBorder="1" applyAlignment="1" applyProtection="1">
      <alignment horizontal="right" indent="1"/>
      <protection locked="0"/>
    </xf>
    <xf numFmtId="164" fontId="1" fillId="0" borderId="0" xfId="0" applyNumberFormat="1" applyFont="1" applyFill="1" applyAlignment="1" applyProtection="1">
      <alignment horizontal="right"/>
      <protection locked="0"/>
    </xf>
    <xf numFmtId="164" fontId="1" fillId="0" borderId="0" xfId="0" applyNumberFormat="1" applyFont="1" applyFill="1" applyAlignment="1" applyProtection="1">
      <alignment horizontal="right" vertical="center"/>
      <protection locked="0"/>
    </xf>
    <xf numFmtId="0" fontId="16" fillId="0" borderId="0" xfId="0" applyFont="1" applyFill="1" applyProtection="1">
      <protection locked="0"/>
    </xf>
    <xf numFmtId="0" fontId="11" fillId="0" borderId="0" xfId="0" applyFont="1" applyFill="1" applyAlignment="1" applyProtection="1">
      <alignment horizontal="right" indent="1"/>
      <protection locked="0"/>
    </xf>
    <xf numFmtId="0" fontId="17" fillId="0" borderId="0" xfId="0" applyFont="1" applyProtection="1">
      <protection locked="0"/>
    </xf>
    <xf numFmtId="0" fontId="11" fillId="0" borderId="0" xfId="0" applyFont="1" applyFill="1" applyBorder="1" applyAlignment="1" applyProtection="1">
      <alignment horizontal="left" vertical="center" indent="1"/>
      <protection locked="0"/>
    </xf>
    <xf numFmtId="0" fontId="11" fillId="0" borderId="0" xfId="0" applyFont="1" applyFill="1" applyBorder="1" applyAlignment="1" applyProtection="1">
      <alignment horizontal="right" vertical="center" indent="1"/>
      <protection locked="0"/>
    </xf>
    <xf numFmtId="0" fontId="4" fillId="0" borderId="0" xfId="0" applyFont="1" applyAlignment="1" applyProtection="1">
      <alignment horizontal="center"/>
      <protection locked="0"/>
    </xf>
    <xf numFmtId="14" fontId="4" fillId="0" borderId="0" xfId="0" applyNumberFormat="1" applyFont="1" applyAlignment="1" applyProtection="1">
      <alignment horizontal="center"/>
      <protection locked="0"/>
    </xf>
    <xf numFmtId="0" fontId="1" fillId="2" borderId="0" xfId="0" applyFont="1" applyFill="1" applyProtection="1">
      <protection locked="0"/>
    </xf>
    <xf numFmtId="0" fontId="18" fillId="0" borderId="0" xfId="0" applyFont="1" applyProtection="1">
      <protection locked="0"/>
    </xf>
    <xf numFmtId="0" fontId="19" fillId="2" borderId="0" xfId="0" applyFont="1" applyFill="1" applyProtection="1">
      <protection locked="0"/>
    </xf>
    <xf numFmtId="167" fontId="4" fillId="0" borderId="0" xfId="0" applyNumberFormat="1" applyFont="1" applyAlignment="1" applyProtection="1">
      <alignment horizontal="right"/>
      <protection locked="0"/>
    </xf>
    <xf numFmtId="167" fontId="4" fillId="0" borderId="0" xfId="0" applyNumberFormat="1" applyFont="1" applyProtection="1">
      <protection locked="0"/>
    </xf>
    <xf numFmtId="0" fontId="7" fillId="0" borderId="0" xfId="0" applyFont="1" applyProtection="1"/>
    <xf numFmtId="166" fontId="1" fillId="0" borderId="0" xfId="0" applyNumberFormat="1" applyFont="1" applyFill="1" applyAlignment="1" applyProtection="1">
      <alignment horizontal="right"/>
      <protection locked="0"/>
    </xf>
    <xf numFmtId="166" fontId="1" fillId="0" borderId="0" xfId="1" applyNumberFormat="1" applyFont="1" applyFill="1" applyBorder="1" applyProtection="1">
      <protection locked="0"/>
    </xf>
    <xf numFmtId="166" fontId="17" fillId="0" borderId="0" xfId="0" applyNumberFormat="1" applyFont="1" applyFill="1" applyProtection="1">
      <protection locked="0"/>
    </xf>
    <xf numFmtId="0" fontId="17" fillId="0" borderId="0" xfId="0" applyFont="1" applyFill="1" applyProtection="1">
      <protection locked="0"/>
    </xf>
    <xf numFmtId="0" fontId="1" fillId="0" borderId="0" xfId="0" applyFont="1" applyFill="1" applyBorder="1" applyAlignment="1" applyProtection="1">
      <alignment horizontal="right" vertical="center" indent="1"/>
      <protection locked="0"/>
    </xf>
    <xf numFmtId="0" fontId="11" fillId="0" borderId="0" xfId="0" applyFont="1" applyFill="1" applyBorder="1" applyAlignment="1" applyProtection="1">
      <alignment horizontal="right" indent="1"/>
      <protection locked="0"/>
    </xf>
    <xf numFmtId="166" fontId="4" fillId="4" borderId="0" xfId="0" applyNumberFormat="1" applyFont="1" applyFill="1" applyAlignment="1" applyProtection="1">
      <alignment horizontal="right"/>
      <protection locked="0"/>
    </xf>
    <xf numFmtId="0" fontId="4" fillId="4" borderId="2" xfId="0" applyFont="1" applyFill="1" applyBorder="1" applyAlignment="1" applyProtection="1">
      <alignment horizontal="center"/>
      <protection locked="0"/>
    </xf>
    <xf numFmtId="0" fontId="4" fillId="4" borderId="2" xfId="0" applyFont="1" applyFill="1" applyBorder="1" applyAlignment="1" applyProtection="1">
      <alignment horizontal="right" wrapText="1"/>
      <protection locked="0"/>
    </xf>
    <xf numFmtId="0" fontId="4" fillId="3" borderId="0" xfId="0" applyFont="1" applyFill="1" applyBorder="1" applyAlignment="1" applyProtection="1">
      <alignment horizontal="right" vertical="top"/>
      <protection locked="0"/>
    </xf>
    <xf numFmtId="0" fontId="9" fillId="0" borderId="0" xfId="2" applyFont="1" applyFill="1" applyAlignment="1" applyProtection="1">
      <alignment horizontal="left" indent="1"/>
      <protection locked="0"/>
    </xf>
    <xf numFmtId="0" fontId="21" fillId="3" borderId="0" xfId="0" applyFont="1" applyFill="1" applyBorder="1" applyProtection="1">
      <protection locked="0"/>
    </xf>
    <xf numFmtId="0" fontId="22" fillId="3" borderId="0" xfId="0" applyFont="1" applyFill="1" applyAlignment="1" applyProtection="1">
      <alignment horizontal="right" vertical="center" indent="1"/>
    </xf>
    <xf numFmtId="0" fontId="11" fillId="0" borderId="4" xfId="0" applyFont="1" applyFill="1" applyBorder="1" applyProtection="1">
      <protection locked="0"/>
    </xf>
    <xf numFmtId="0" fontId="1" fillId="0" borderId="4" xfId="0" applyFont="1" applyFill="1" applyBorder="1" applyProtection="1">
      <protection locked="0"/>
    </xf>
    <xf numFmtId="0" fontId="11" fillId="0" borderId="4" xfId="0" applyFont="1" applyFill="1" applyBorder="1" applyAlignment="1" applyProtection="1">
      <alignment vertical="center"/>
      <protection locked="0"/>
    </xf>
    <xf numFmtId="0" fontId="11" fillId="0" borderId="4" xfId="0" applyFont="1" applyFill="1" applyBorder="1" applyAlignment="1" applyProtection="1">
      <alignment horizontal="left" vertical="center" indent="1"/>
      <protection locked="0"/>
    </xf>
    <xf numFmtId="0" fontId="1" fillId="0" borderId="4" xfId="0" applyFont="1" applyBorder="1" applyProtection="1">
      <protection locked="0"/>
    </xf>
    <xf numFmtId="166" fontId="12" fillId="6" borderId="3" xfId="1" applyNumberFormat="1" applyFont="1" applyFill="1" applyBorder="1" applyAlignment="1" applyProtection="1">
      <alignment vertical="center"/>
      <protection locked="0"/>
    </xf>
    <xf numFmtId="166" fontId="12" fillId="7" borderId="3" xfId="1" applyNumberFormat="1" applyFont="1" applyFill="1" applyBorder="1" applyAlignment="1" applyProtection="1">
      <alignment vertical="center"/>
      <protection locked="0"/>
    </xf>
    <xf numFmtId="14" fontId="23" fillId="5" borderId="5" xfId="0" applyNumberFormat="1" applyFont="1" applyFill="1" applyBorder="1" applyAlignment="1" applyProtection="1">
      <alignment horizontal="right" indent="1"/>
      <protection locked="0"/>
    </xf>
    <xf numFmtId="166" fontId="23" fillId="5" borderId="3" xfId="1" applyNumberFormat="1" applyFont="1" applyFill="1" applyBorder="1" applyAlignment="1" applyProtection="1">
      <alignment horizontal="center"/>
      <protection locked="0"/>
    </xf>
    <xf numFmtId="10" fontId="23" fillId="5" borderId="3" xfId="3" applyNumberFormat="1" applyFont="1" applyFill="1" applyBorder="1" applyAlignment="1" applyProtection="1">
      <alignment horizontal="center"/>
      <protection locked="0"/>
    </xf>
    <xf numFmtId="166" fontId="23" fillId="5" borderId="5" xfId="1" applyNumberFormat="1" applyFont="1" applyFill="1" applyBorder="1" applyProtection="1">
      <protection locked="0"/>
    </xf>
    <xf numFmtId="10" fontId="23" fillId="5" borderId="3" xfId="3" applyNumberFormat="1" applyFont="1" applyFill="1" applyBorder="1" applyProtection="1">
      <protection locked="0"/>
    </xf>
    <xf numFmtId="166" fontId="23" fillId="4" borderId="3" xfId="0" applyNumberFormat="1" applyFont="1" applyFill="1" applyBorder="1" applyProtection="1">
      <protection locked="0"/>
    </xf>
    <xf numFmtId="166" fontId="23" fillId="5" borderId="3" xfId="1" applyNumberFormat="1" applyFont="1" applyFill="1" applyBorder="1" applyProtection="1">
      <protection locked="0"/>
    </xf>
    <xf numFmtId="6" fontId="24" fillId="4" borderId="1" xfId="1" applyNumberFormat="1" applyFont="1" applyFill="1" applyBorder="1" applyProtection="1">
      <protection locked="0"/>
    </xf>
    <xf numFmtId="10" fontId="23" fillId="5" borderId="5" xfId="3" applyNumberFormat="1" applyFont="1" applyFill="1" applyBorder="1" applyAlignment="1" applyProtection="1">
      <alignment vertical="center"/>
      <protection locked="0"/>
    </xf>
    <xf numFmtId="166" fontId="23" fillId="4" borderId="3" xfId="1" applyNumberFormat="1" applyFont="1" applyFill="1" applyBorder="1" applyAlignment="1" applyProtection="1">
      <alignment vertical="center"/>
      <protection locked="0"/>
    </xf>
    <xf numFmtId="0" fontId="24" fillId="5" borderId="5" xfId="0" applyFont="1" applyFill="1" applyBorder="1" applyAlignment="1" applyProtection="1">
      <alignment horizontal="center"/>
      <protection locked="0"/>
    </xf>
    <xf numFmtId="0" fontId="25" fillId="0" borderId="0" xfId="0" applyFont="1" applyFill="1" applyProtection="1">
      <protection locked="0"/>
    </xf>
  </cellXfs>
  <cellStyles count="4">
    <cellStyle name="Hyperlinkki" xfId="2" builtinId="8"/>
    <cellStyle name="Normaali" xfId="0" builtinId="0"/>
    <cellStyle name="Prosenttia" xfId="3" builtinId="5"/>
    <cellStyle name="Valuutta" xfId="1"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F6595"/>
      <color rgb="FFEBF5FF"/>
      <color rgb="FFDDEFFF"/>
      <color rgb="FFC00060"/>
      <color rgb="FF820025"/>
      <color rgb="FFB5073D"/>
      <color rgb="FF130A05"/>
      <color rgb="FF006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5185232298305"/>
          <c:y val="0.11017077410778196"/>
          <c:w val="0.81854534918497879"/>
          <c:h val="0.6618388711450367"/>
        </c:manualLayout>
      </c:layout>
      <c:areaChart>
        <c:grouping val="standard"/>
        <c:varyColors val="0"/>
        <c:ser>
          <c:idx val="0"/>
          <c:order val="0"/>
          <c:tx>
            <c:v>Omaisuusarvo</c:v>
          </c:tx>
          <c:spPr>
            <a:solidFill>
              <a:schemeClr val="accent1">
                <a:lumMod val="60000"/>
                <a:lumOff val="40000"/>
                <a:alpha val="22000"/>
              </a:schemeClr>
            </a:solidFill>
            <a:ln>
              <a:noFill/>
            </a:ln>
            <a:effectLst/>
          </c:spPr>
          <c:cat>
            <c:numRef>
              <c:f>[0]!LLeräpvm</c:f>
              <c:numCache>
                <c:formatCode>m/d/yyyy</c:formatCode>
                <c:ptCount val="12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pt idx="73">
                  <c:v>45323</c:v>
                </c:pt>
                <c:pt idx="74">
                  <c:v>45352</c:v>
                </c:pt>
                <c:pt idx="75">
                  <c:v>45383</c:v>
                </c:pt>
                <c:pt idx="76">
                  <c:v>45413</c:v>
                </c:pt>
                <c:pt idx="77">
                  <c:v>45444</c:v>
                </c:pt>
                <c:pt idx="78">
                  <c:v>45474</c:v>
                </c:pt>
                <c:pt idx="79">
                  <c:v>45505</c:v>
                </c:pt>
                <c:pt idx="80">
                  <c:v>45536</c:v>
                </c:pt>
                <c:pt idx="81">
                  <c:v>45566</c:v>
                </c:pt>
                <c:pt idx="82">
                  <c:v>45597</c:v>
                </c:pt>
                <c:pt idx="83">
                  <c:v>45627</c:v>
                </c:pt>
                <c:pt idx="84">
                  <c:v>45658</c:v>
                </c:pt>
                <c:pt idx="85">
                  <c:v>45689</c:v>
                </c:pt>
                <c:pt idx="86">
                  <c:v>45717</c:v>
                </c:pt>
                <c:pt idx="87">
                  <c:v>45748</c:v>
                </c:pt>
                <c:pt idx="88">
                  <c:v>45778</c:v>
                </c:pt>
                <c:pt idx="89">
                  <c:v>45809</c:v>
                </c:pt>
                <c:pt idx="90">
                  <c:v>45839</c:v>
                </c:pt>
                <c:pt idx="91">
                  <c:v>45870</c:v>
                </c:pt>
                <c:pt idx="92">
                  <c:v>45901</c:v>
                </c:pt>
                <c:pt idx="93">
                  <c:v>45931</c:v>
                </c:pt>
                <c:pt idx="94">
                  <c:v>45962</c:v>
                </c:pt>
                <c:pt idx="95">
                  <c:v>45992</c:v>
                </c:pt>
                <c:pt idx="96">
                  <c:v>46023</c:v>
                </c:pt>
                <c:pt idx="97">
                  <c:v>46054</c:v>
                </c:pt>
                <c:pt idx="98">
                  <c:v>46082</c:v>
                </c:pt>
                <c:pt idx="99">
                  <c:v>46113</c:v>
                </c:pt>
                <c:pt idx="100">
                  <c:v>46143</c:v>
                </c:pt>
                <c:pt idx="101">
                  <c:v>46174</c:v>
                </c:pt>
                <c:pt idx="102">
                  <c:v>46204</c:v>
                </c:pt>
                <c:pt idx="103">
                  <c:v>46235</c:v>
                </c:pt>
                <c:pt idx="104">
                  <c:v>46266</c:v>
                </c:pt>
                <c:pt idx="105">
                  <c:v>46296</c:v>
                </c:pt>
                <c:pt idx="106">
                  <c:v>46327</c:v>
                </c:pt>
                <c:pt idx="107">
                  <c:v>46357</c:v>
                </c:pt>
                <c:pt idx="108">
                  <c:v>46388</c:v>
                </c:pt>
                <c:pt idx="109">
                  <c:v>46419</c:v>
                </c:pt>
                <c:pt idx="110">
                  <c:v>46447</c:v>
                </c:pt>
                <c:pt idx="111">
                  <c:v>46478</c:v>
                </c:pt>
                <c:pt idx="112">
                  <c:v>46508</c:v>
                </c:pt>
                <c:pt idx="113">
                  <c:v>46539</c:v>
                </c:pt>
                <c:pt idx="114">
                  <c:v>46569</c:v>
                </c:pt>
                <c:pt idx="115">
                  <c:v>46600</c:v>
                </c:pt>
                <c:pt idx="116">
                  <c:v>46631</c:v>
                </c:pt>
                <c:pt idx="117">
                  <c:v>46661</c:v>
                </c:pt>
                <c:pt idx="118">
                  <c:v>46692</c:v>
                </c:pt>
                <c:pt idx="119">
                  <c:v>46722</c:v>
                </c:pt>
              </c:numCache>
            </c:numRef>
          </c:cat>
          <c:val>
            <c:numRef>
              <c:f>[0]!LLarvo</c:f>
              <c:numCache>
                <c:formatCode>#\ ##0.0</c:formatCode>
                <c:ptCount val="120"/>
                <c:pt idx="0">
                  <c:v>200330.31626038405</c:v>
                </c:pt>
                <c:pt idx="1">
                  <c:v>200661.17806492746</c:v>
                </c:pt>
                <c:pt idx="2">
                  <c:v>200992.58631464076</c:v>
                </c:pt>
                <c:pt idx="3">
                  <c:v>201324.5419120226</c:v>
                </c:pt>
                <c:pt idx="4">
                  <c:v>201657.04576106215</c:v>
                </c:pt>
                <c:pt idx="5">
                  <c:v>201990.09876724158</c:v>
                </c:pt>
                <c:pt idx="6">
                  <c:v>202323.70183753857</c:v>
                </c:pt>
                <c:pt idx="7">
                  <c:v>202657.85588042872</c:v>
                </c:pt>
                <c:pt idx="8">
                  <c:v>202992.56180588808</c:v>
                </c:pt>
                <c:pt idx="9">
                  <c:v>203327.82052539557</c:v>
                </c:pt>
                <c:pt idx="10">
                  <c:v>203663.63295193549</c:v>
                </c:pt>
                <c:pt idx="11">
                  <c:v>204000.00000000006</c:v>
                </c:pt>
                <c:pt idx="12">
                  <c:v>204336.92258559179</c:v>
                </c:pt>
                <c:pt idx="13">
                  <c:v>204674.40162622608</c:v>
                </c:pt>
                <c:pt idx="14">
                  <c:v>205012.43804093366</c:v>
                </c:pt>
                <c:pt idx="15">
                  <c:v>205351.03275026314</c:v>
                </c:pt>
                <c:pt idx="16">
                  <c:v>205690.18667628348</c:v>
                </c:pt>
                <c:pt idx="17">
                  <c:v>206029.90074258653</c:v>
                </c:pt>
                <c:pt idx="18">
                  <c:v>206370.17587428947</c:v>
                </c:pt>
                <c:pt idx="19">
                  <c:v>206711.01299803745</c:v>
                </c:pt>
                <c:pt idx="20">
                  <c:v>207052.413042006</c:v>
                </c:pt>
                <c:pt idx="21">
                  <c:v>207394.37693590362</c:v>
                </c:pt>
                <c:pt idx="22">
                  <c:v>207736.90561097435</c:v>
                </c:pt>
                <c:pt idx="23">
                  <c:v>208080.0000000002</c:v>
                </c:pt>
                <c:pt idx="24">
                  <c:v>208423.66103730377</c:v>
                </c:pt>
                <c:pt idx="25">
                  <c:v>208767.88965875073</c:v>
                </c:pt>
                <c:pt idx="26">
                  <c:v>209112.68680175248</c:v>
                </c:pt>
                <c:pt idx="27">
                  <c:v>209458.05340526855</c:v>
                </c:pt>
                <c:pt idx="28">
                  <c:v>209803.99040980931</c:v>
                </c:pt>
                <c:pt idx="29">
                  <c:v>210150.49875743841</c:v>
                </c:pt>
                <c:pt idx="30">
                  <c:v>210497.57939177542</c:v>
                </c:pt>
                <c:pt idx="31">
                  <c:v>210845.23325799833</c:v>
                </c:pt>
                <c:pt idx="32">
                  <c:v>211193.46130284626</c:v>
                </c:pt>
                <c:pt idx="33">
                  <c:v>211542.26447462186</c:v>
                </c:pt>
                <c:pt idx="34">
                  <c:v>211891.64372319399</c:v>
                </c:pt>
                <c:pt idx="35">
                  <c:v>212241.60000000036</c:v>
                </c:pt>
                <c:pt idx="36">
                  <c:v>212592.13425804998</c:v>
                </c:pt>
                <c:pt idx="37">
                  <c:v>212943.24745192588</c:v>
                </c:pt>
                <c:pt idx="38">
                  <c:v>213294.94053778765</c:v>
                </c:pt>
                <c:pt idx="39">
                  <c:v>213647.21447337404</c:v>
                </c:pt>
                <c:pt idx="40">
                  <c:v>214000.0702180056</c:v>
                </c:pt>
                <c:pt idx="41">
                  <c:v>214353.50873258727</c:v>
                </c:pt>
                <c:pt idx="42">
                  <c:v>214707.53097961101</c:v>
                </c:pt>
                <c:pt idx="43">
                  <c:v>215062.13792315839</c:v>
                </c:pt>
                <c:pt idx="44">
                  <c:v>215417.33052890326</c:v>
                </c:pt>
                <c:pt idx="45">
                  <c:v>215773.10976411437</c:v>
                </c:pt>
                <c:pt idx="46">
                  <c:v>216129.47659765795</c:v>
                </c:pt>
                <c:pt idx="47">
                  <c:v>216486.43200000044</c:v>
                </c:pt>
                <c:pt idx="48">
                  <c:v>216843.97694321105</c:v>
                </c:pt>
                <c:pt idx="49">
                  <c:v>217202.11240096448</c:v>
                </c:pt>
                <c:pt idx="50">
                  <c:v>217560.83934854349</c:v>
                </c:pt>
                <c:pt idx="51">
                  <c:v>217920.15876284163</c:v>
                </c:pt>
                <c:pt idx="52">
                  <c:v>218280.07162236582</c:v>
                </c:pt>
                <c:pt idx="53">
                  <c:v>218640.57890723913</c:v>
                </c:pt>
                <c:pt idx="54">
                  <c:v>219001.68159920335</c:v>
                </c:pt>
                <c:pt idx="55">
                  <c:v>219363.3806816217</c:v>
                </c:pt>
                <c:pt idx="56">
                  <c:v>219725.67713948147</c:v>
                </c:pt>
                <c:pt idx="57">
                  <c:v>220088.5719593968</c:v>
                </c:pt>
                <c:pt idx="58">
                  <c:v>220452.06612961125</c:v>
                </c:pt>
                <c:pt idx="59">
                  <c:v>220816.1606400006</c:v>
                </c:pt>
                <c:pt idx="60">
                  <c:v>221180.85648207544</c:v>
                </c:pt>
                <c:pt idx="61">
                  <c:v>221546.15464898394</c:v>
                </c:pt>
                <c:pt idx="62">
                  <c:v>221912.05613551452</c:v>
                </c:pt>
                <c:pt idx="63">
                  <c:v>222278.5619380986</c:v>
                </c:pt>
                <c:pt idx="64">
                  <c:v>222645.67305481329</c:v>
                </c:pt>
                <c:pt idx="65">
                  <c:v>223013.39048538406</c:v>
                </c:pt>
                <c:pt idx="66">
                  <c:v>223381.71523118755</c:v>
                </c:pt>
                <c:pt idx="67">
                  <c:v>223750.64829525424</c:v>
                </c:pt>
                <c:pt idx="68">
                  <c:v>224120.1906822712</c:v>
                </c:pt>
                <c:pt idx="69">
                  <c:v>224490.34339858484</c:v>
                </c:pt>
                <c:pt idx="70">
                  <c:v>224861.10745220358</c:v>
                </c:pt>
                <c:pt idx="71">
                  <c:v>225232.48385280071</c:v>
                </c:pt>
                <c:pt idx="72">
                  <c:v>225604.47361171705</c:v>
                </c:pt>
                <c:pt idx="73">
                  <c:v>225977.07774196373</c:v>
                </c:pt>
                <c:pt idx="74">
                  <c:v>226350.29725822492</c:v>
                </c:pt>
                <c:pt idx="75">
                  <c:v>226724.13317686069</c:v>
                </c:pt>
                <c:pt idx="76">
                  <c:v>227098.58651590967</c:v>
                </c:pt>
                <c:pt idx="77">
                  <c:v>227473.65829509185</c:v>
                </c:pt>
                <c:pt idx="78">
                  <c:v>227849.34953581143</c:v>
                </c:pt>
                <c:pt idx="79">
                  <c:v>228225.66126115946</c:v>
                </c:pt>
                <c:pt idx="80">
                  <c:v>228602.59449591677</c:v>
                </c:pt>
                <c:pt idx="81">
                  <c:v>228980.15026655668</c:v>
                </c:pt>
                <c:pt idx="82">
                  <c:v>229358.32960124779</c:v>
                </c:pt>
                <c:pt idx="83">
                  <c:v>229737.13352985686</c:v>
                </c:pt>
                <c:pt idx="84">
                  <c:v>230116.56308395151</c:v>
                </c:pt>
                <c:pt idx="85">
                  <c:v>230496.61929680311</c:v>
                </c:pt>
                <c:pt idx="86">
                  <c:v>230877.30320338954</c:v>
                </c:pt>
                <c:pt idx="87">
                  <c:v>231258.61584039804</c:v>
                </c:pt>
                <c:pt idx="88">
                  <c:v>231640.558246228</c:v>
                </c:pt>
                <c:pt idx="89">
                  <c:v>232023.13146099384</c:v>
                </c:pt>
                <c:pt idx="90">
                  <c:v>232406.3365265278</c:v>
                </c:pt>
                <c:pt idx="91">
                  <c:v>232790.17448638278</c:v>
                </c:pt>
                <c:pt idx="92">
                  <c:v>233174.64638583522</c:v>
                </c:pt>
                <c:pt idx="93">
                  <c:v>233559.75327188792</c:v>
                </c:pt>
                <c:pt idx="94">
                  <c:v>233945.49619327288</c:v>
                </c:pt>
                <c:pt idx="95">
                  <c:v>234331.87620045413</c:v>
                </c:pt>
                <c:pt idx="96">
                  <c:v>234718.89434563069</c:v>
                </c:pt>
                <c:pt idx="97">
                  <c:v>235106.55168273931</c:v>
                </c:pt>
                <c:pt idx="98">
                  <c:v>235494.84926745747</c:v>
                </c:pt>
                <c:pt idx="99">
                  <c:v>235883.78815720612</c:v>
                </c:pt>
                <c:pt idx="100">
                  <c:v>236273.36941115267</c:v>
                </c:pt>
                <c:pt idx="101">
                  <c:v>236663.59409021382</c:v>
                </c:pt>
                <c:pt idx="102">
                  <c:v>237054.46325705847</c:v>
                </c:pt>
                <c:pt idx="103">
                  <c:v>237445.97797611056</c:v>
                </c:pt>
                <c:pt idx="104">
                  <c:v>237838.13931355206</c:v>
                </c:pt>
                <c:pt idx="105">
                  <c:v>238230.94833732583</c:v>
                </c:pt>
                <c:pt idx="106">
                  <c:v>238624.40611713848</c:v>
                </c:pt>
                <c:pt idx="107">
                  <c:v>239018.51372446335</c:v>
                </c:pt>
                <c:pt idx="108">
                  <c:v>239413.27223254344</c:v>
                </c:pt>
                <c:pt idx="109">
                  <c:v>239808.68271639425</c:v>
                </c:pt>
                <c:pt idx="110">
                  <c:v>240204.74625280677</c:v>
                </c:pt>
                <c:pt idx="111">
                  <c:v>240601.46392035039</c:v>
                </c:pt>
                <c:pt idx="112">
                  <c:v>240998.83679937589</c:v>
                </c:pt>
                <c:pt idx="113">
                  <c:v>241396.86597201825</c:v>
                </c:pt>
                <c:pt idx="114">
                  <c:v>241795.55252219978</c:v>
                </c:pt>
                <c:pt idx="115">
                  <c:v>242194.89753563292</c:v>
                </c:pt>
                <c:pt idx="116">
                  <c:v>242594.90209982326</c:v>
                </c:pt>
                <c:pt idx="117">
                  <c:v>242995.56730407249</c:v>
                </c:pt>
                <c:pt idx="118">
                  <c:v>243396.89423948139</c:v>
                </c:pt>
                <c:pt idx="119">
                  <c:v>243798.88399895278</c:v>
                </c:pt>
              </c:numCache>
            </c:numRef>
          </c:val>
          <c:extLst>
            <c:ext xmlns:c16="http://schemas.microsoft.com/office/drawing/2014/chart" uri="{C3380CC4-5D6E-409C-BE32-E72D297353CC}">
              <c16:uniqueId val="{00000000-1CA6-45B5-8621-9235974C5E58}"/>
            </c:ext>
          </c:extLst>
        </c:ser>
        <c:ser>
          <c:idx val="1"/>
          <c:order val="1"/>
          <c:tx>
            <c:v>Lainamäärä</c:v>
          </c:tx>
          <c:spPr>
            <a:solidFill>
              <a:srgbClr val="FF6595">
                <a:alpha val="49000"/>
              </a:srgbClr>
            </a:solidFill>
            <a:ln>
              <a:noFill/>
            </a:ln>
            <a:effectLst/>
          </c:spPr>
          <c:cat>
            <c:numRef>
              <c:f>[0]!LLeräpvm</c:f>
              <c:numCache>
                <c:formatCode>m/d/yyyy</c:formatCode>
                <c:ptCount val="12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pt idx="73">
                  <c:v>45323</c:v>
                </c:pt>
                <c:pt idx="74">
                  <c:v>45352</c:v>
                </c:pt>
                <c:pt idx="75">
                  <c:v>45383</c:v>
                </c:pt>
                <c:pt idx="76">
                  <c:v>45413</c:v>
                </c:pt>
                <c:pt idx="77">
                  <c:v>45444</c:v>
                </c:pt>
                <c:pt idx="78">
                  <c:v>45474</c:v>
                </c:pt>
                <c:pt idx="79">
                  <c:v>45505</c:v>
                </c:pt>
                <c:pt idx="80">
                  <c:v>45536</c:v>
                </c:pt>
                <c:pt idx="81">
                  <c:v>45566</c:v>
                </c:pt>
                <c:pt idx="82">
                  <c:v>45597</c:v>
                </c:pt>
                <c:pt idx="83">
                  <c:v>45627</c:v>
                </c:pt>
                <c:pt idx="84">
                  <c:v>45658</c:v>
                </c:pt>
                <c:pt idx="85">
                  <c:v>45689</c:v>
                </c:pt>
                <c:pt idx="86">
                  <c:v>45717</c:v>
                </c:pt>
                <c:pt idx="87">
                  <c:v>45748</c:v>
                </c:pt>
                <c:pt idx="88">
                  <c:v>45778</c:v>
                </c:pt>
                <c:pt idx="89">
                  <c:v>45809</c:v>
                </c:pt>
                <c:pt idx="90">
                  <c:v>45839</c:v>
                </c:pt>
                <c:pt idx="91">
                  <c:v>45870</c:v>
                </c:pt>
                <c:pt idx="92">
                  <c:v>45901</c:v>
                </c:pt>
                <c:pt idx="93">
                  <c:v>45931</c:v>
                </c:pt>
                <c:pt idx="94">
                  <c:v>45962</c:v>
                </c:pt>
                <c:pt idx="95">
                  <c:v>45992</c:v>
                </c:pt>
                <c:pt idx="96">
                  <c:v>46023</c:v>
                </c:pt>
                <c:pt idx="97">
                  <c:v>46054</c:v>
                </c:pt>
                <c:pt idx="98">
                  <c:v>46082</c:v>
                </c:pt>
                <c:pt idx="99">
                  <c:v>46113</c:v>
                </c:pt>
                <c:pt idx="100">
                  <c:v>46143</c:v>
                </c:pt>
                <c:pt idx="101">
                  <c:v>46174</c:v>
                </c:pt>
                <c:pt idx="102">
                  <c:v>46204</c:v>
                </c:pt>
                <c:pt idx="103">
                  <c:v>46235</c:v>
                </c:pt>
                <c:pt idx="104">
                  <c:v>46266</c:v>
                </c:pt>
                <c:pt idx="105">
                  <c:v>46296</c:v>
                </c:pt>
                <c:pt idx="106">
                  <c:v>46327</c:v>
                </c:pt>
                <c:pt idx="107">
                  <c:v>46357</c:v>
                </c:pt>
                <c:pt idx="108">
                  <c:v>46388</c:v>
                </c:pt>
                <c:pt idx="109">
                  <c:v>46419</c:v>
                </c:pt>
                <c:pt idx="110">
                  <c:v>46447</c:v>
                </c:pt>
                <c:pt idx="111">
                  <c:v>46478</c:v>
                </c:pt>
                <c:pt idx="112">
                  <c:v>46508</c:v>
                </c:pt>
                <c:pt idx="113">
                  <c:v>46539</c:v>
                </c:pt>
                <c:pt idx="114">
                  <c:v>46569</c:v>
                </c:pt>
                <c:pt idx="115">
                  <c:v>46600</c:v>
                </c:pt>
                <c:pt idx="116">
                  <c:v>46631</c:v>
                </c:pt>
                <c:pt idx="117">
                  <c:v>46661</c:v>
                </c:pt>
                <c:pt idx="118">
                  <c:v>46692</c:v>
                </c:pt>
                <c:pt idx="119">
                  <c:v>46722</c:v>
                </c:pt>
              </c:numCache>
            </c:numRef>
          </c:cat>
          <c:val>
            <c:numRef>
              <c:f>[0]!LLlaina</c:f>
              <c:numCache>
                <c:formatCode>#\ ##0.0</c:formatCode>
                <c:ptCount val="120"/>
                <c:pt idx="0">
                  <c:v>149275</c:v>
                </c:pt>
                <c:pt idx="1">
                  <c:v>148548.3125</c:v>
                </c:pt>
                <c:pt idx="2">
                  <c:v>147819.93269097223</c:v>
                </c:pt>
                <c:pt idx="3">
                  <c:v>147089.855747555</c:v>
                </c:pt>
                <c:pt idx="4">
                  <c:v>146358.07682799079</c:v>
                </c:pt>
                <c:pt idx="5">
                  <c:v>145624.59107406423</c:v>
                </c:pt>
                <c:pt idx="6">
                  <c:v>144889.39361103956</c:v>
                </c:pt>
                <c:pt idx="7">
                  <c:v>144152.47954759811</c:v>
                </c:pt>
                <c:pt idx="8">
                  <c:v>143413.84397577541</c:v>
                </c:pt>
                <c:pt idx="9">
                  <c:v>142673.48197089799</c:v>
                </c:pt>
                <c:pt idx="10">
                  <c:v>141931.38859152008</c:v>
                </c:pt>
                <c:pt idx="11">
                  <c:v>141187.55887935986</c:v>
                </c:pt>
                <c:pt idx="12">
                  <c:v>140441.98785923573</c:v>
                </c:pt>
                <c:pt idx="13">
                  <c:v>139694.67053900199</c:v>
                </c:pt>
                <c:pt idx="14">
                  <c:v>138945.60190948454</c:v>
                </c:pt>
                <c:pt idx="15">
                  <c:v>138194.77694441614</c:v>
                </c:pt>
                <c:pt idx="16">
                  <c:v>137442.1906003716</c:v>
                </c:pt>
                <c:pt idx="17">
                  <c:v>136687.83781670243</c:v>
                </c:pt>
                <c:pt idx="18">
                  <c:v>135931.71351547161</c:v>
                </c:pt>
                <c:pt idx="19">
                  <c:v>135173.81260138768</c:v>
                </c:pt>
                <c:pt idx="20">
                  <c:v>134414.1299617388</c:v>
                </c:pt>
                <c:pt idx="21">
                  <c:v>133652.66046632672</c:v>
                </c:pt>
                <c:pt idx="22">
                  <c:v>132889.39896739996</c:v>
                </c:pt>
                <c:pt idx="23">
                  <c:v>132124.34029958738</c:v>
                </c:pt>
                <c:pt idx="24">
                  <c:v>131357.47927983082</c:v>
                </c:pt>
                <c:pt idx="25">
                  <c:v>130588.81070731804</c:v>
                </c:pt>
                <c:pt idx="26">
                  <c:v>129818.32936341505</c:v>
                </c:pt>
                <c:pt idx="27">
                  <c:v>129046.03001159827</c:v>
                </c:pt>
                <c:pt idx="28">
                  <c:v>128271.90739738641</c:v>
                </c:pt>
                <c:pt idx="29">
                  <c:v>127495.95624827215</c:v>
                </c:pt>
                <c:pt idx="30">
                  <c:v>126718.17127365334</c:v>
                </c:pt>
                <c:pt idx="31">
                  <c:v>125938.5471647642</c:v>
                </c:pt>
                <c:pt idx="32">
                  <c:v>125157.07859460602</c:v>
                </c:pt>
                <c:pt idx="33">
                  <c:v>124373.76021787773</c:v>
                </c:pt>
                <c:pt idx="34">
                  <c:v>123588.58667090605</c:v>
                </c:pt>
                <c:pt idx="35">
                  <c:v>122801.55257157552</c:v>
                </c:pt>
                <c:pt idx="36">
                  <c:v>122012.65251925813</c:v>
                </c:pt>
                <c:pt idx="37">
                  <c:v>121221.88109474271</c:v>
                </c:pt>
                <c:pt idx="38">
                  <c:v>120429.23286016399</c:v>
                </c:pt>
                <c:pt idx="39">
                  <c:v>119634.70235893154</c:v>
                </c:pt>
                <c:pt idx="40">
                  <c:v>118838.28411565813</c:v>
                </c:pt>
                <c:pt idx="41">
                  <c:v>118039.97263608813</c:v>
                </c:pt>
                <c:pt idx="42">
                  <c:v>117239.76240702538</c:v>
                </c:pt>
                <c:pt idx="43">
                  <c:v>116437.64789626093</c:v>
                </c:pt>
                <c:pt idx="44">
                  <c:v>115633.62355250028</c:v>
                </c:pt>
                <c:pt idx="45">
                  <c:v>114827.68380529067</c:v>
                </c:pt>
                <c:pt idx="46">
                  <c:v>114019.82306494763</c:v>
                </c:pt>
                <c:pt idx="47">
                  <c:v>113210.03572248174</c:v>
                </c:pt>
                <c:pt idx="48">
                  <c:v>112398.31614952462</c:v>
                </c:pt>
                <c:pt idx="49">
                  <c:v>111584.65869825496</c:v>
                </c:pt>
                <c:pt idx="50">
                  <c:v>110769.05770132407</c:v>
                </c:pt>
                <c:pt idx="51">
                  <c:v>109951.50747178122</c:v>
                </c:pt>
                <c:pt idx="52">
                  <c:v>109132.00230299869</c:v>
                </c:pt>
                <c:pt idx="53">
                  <c:v>108310.53646859637</c:v>
                </c:pt>
                <c:pt idx="54">
                  <c:v>107487.10422236627</c:v>
                </c:pt>
                <c:pt idx="55">
                  <c:v>106661.69979819655</c:v>
                </c:pt>
                <c:pt idx="56">
                  <c:v>105834.31740999543</c:v>
                </c:pt>
                <c:pt idx="57">
                  <c:v>105004.95125161453</c:v>
                </c:pt>
                <c:pt idx="58">
                  <c:v>104173.59549677218</c:v>
                </c:pt>
                <c:pt idx="59">
                  <c:v>103340.24429897621</c:v>
                </c:pt>
                <c:pt idx="60">
                  <c:v>102504.8917914466</c:v>
                </c:pt>
                <c:pt idx="61">
                  <c:v>101667.53208703766</c:v>
                </c:pt>
                <c:pt idx="62">
                  <c:v>100828.15927815999</c:v>
                </c:pt>
                <c:pt idx="63">
                  <c:v>99986.767436702154</c:v>
                </c:pt>
                <c:pt idx="64">
                  <c:v>99143.350613951945</c:v>
                </c:pt>
                <c:pt idx="65">
                  <c:v>98297.902840517403</c:v>
                </c:pt>
                <c:pt idx="66">
                  <c:v>97450.418126247416</c:v>
                </c:pt>
                <c:pt idx="67">
                  <c:v>96600.890460152266</c:v>
                </c:pt>
                <c:pt idx="68">
                  <c:v>95749.313810323452</c:v>
                </c:pt>
                <c:pt idx="69">
                  <c:v>94895.682123853563</c:v>
                </c:pt>
                <c:pt idx="70">
                  <c:v>94039.989326755574</c:v>
                </c:pt>
                <c:pt idx="71">
                  <c:v>93182.229323881969</c:v>
                </c:pt>
                <c:pt idx="72">
                  <c:v>92322.395998843524</c:v>
                </c:pt>
                <c:pt idx="73">
                  <c:v>91460.483213927597</c:v>
                </c:pt>
                <c:pt idx="74">
                  <c:v>90596.484810016336</c:v>
                </c:pt>
                <c:pt idx="75">
                  <c:v>89730.394606504386</c:v>
                </c:pt>
                <c:pt idx="76">
                  <c:v>88862.206401216332</c:v>
                </c:pt>
                <c:pt idx="77">
                  <c:v>87991.91397032376</c:v>
                </c:pt>
                <c:pt idx="78">
                  <c:v>87119.511068262087</c:v>
                </c:pt>
                <c:pt idx="79">
                  <c:v>86244.991427646935</c:v>
                </c:pt>
                <c:pt idx="80">
                  <c:v>85368.348759190209</c:v>
                </c:pt>
                <c:pt idx="81">
                  <c:v>84489.57675161591</c:v>
                </c:pt>
                <c:pt idx="82">
                  <c:v>83608.669071575496</c:v>
                </c:pt>
                <c:pt idx="83">
                  <c:v>82725.619363562961</c:v>
                </c:pt>
                <c:pt idx="84">
                  <c:v>81840.421249829567</c:v>
                </c:pt>
                <c:pt idx="85">
                  <c:v>80953.068330298265</c:v>
                </c:pt>
                <c:pt idx="86">
                  <c:v>80063.554182477674</c:v>
                </c:pt>
                <c:pt idx="87">
                  <c:v>79171.872361375848</c:v>
                </c:pt>
                <c:pt idx="88">
                  <c:v>78278.016399413551</c:v>
                </c:pt>
                <c:pt idx="89">
                  <c:v>77381.979806337287</c:v>
                </c:pt>
                <c:pt idx="90">
                  <c:v>76483.756069131981</c:v>
                </c:pt>
                <c:pt idx="91">
                  <c:v>75583.338651933213</c:v>
                </c:pt>
                <c:pt idx="92">
                  <c:v>74680.720995939177</c:v>
                </c:pt>
                <c:pt idx="93">
                  <c:v>73775.896519322327</c:v>
                </c:pt>
                <c:pt idx="94">
                  <c:v>72868.858617140519</c:v>
                </c:pt>
                <c:pt idx="95">
                  <c:v>71959.60066124794</c:v>
                </c:pt>
                <c:pt idx="96">
                  <c:v>71048.116000205569</c:v>
                </c:pt>
                <c:pt idx="97">
                  <c:v>70134.397959191439</c:v>
                </c:pt>
                <c:pt idx="98">
                  <c:v>69218.439839910265</c:v>
                </c:pt>
                <c:pt idx="99">
                  <c:v>68300.234920503019</c:v>
                </c:pt>
                <c:pt idx="100">
                  <c:v>67379.776455455896</c:v>
                </c:pt>
                <c:pt idx="101">
                  <c:v>66457.057675509044</c:v>
                </c:pt>
                <c:pt idx="102">
                  <c:v>65532.071787564899</c:v>
                </c:pt>
                <c:pt idx="103">
                  <c:v>64604.811974596116</c:v>
                </c:pt>
                <c:pt idx="104">
                  <c:v>63675.271395553158</c:v>
                </c:pt>
                <c:pt idx="105">
                  <c:v>62743.443185271506</c:v>
                </c:pt>
                <c:pt idx="106">
                  <c:v>61809.320454378525</c:v>
                </c:pt>
                <c:pt idx="107">
                  <c:v>60872.896289199882</c:v>
                </c:pt>
                <c:pt idx="108">
                  <c:v>59934.163751665656</c:v>
                </c:pt>
                <c:pt idx="109">
                  <c:v>58993.115879216028</c:v>
                </c:pt>
                <c:pt idx="110">
                  <c:v>58049.745684706606</c:v>
                </c:pt>
                <c:pt idx="111">
                  <c:v>57104.046156313387</c:v>
                </c:pt>
                <c:pt idx="112">
                  <c:v>56156.01025743728</c:v>
                </c:pt>
                <c:pt idx="113">
                  <c:v>55205.630926608312</c:v>
                </c:pt>
                <c:pt idx="114">
                  <c:v>54252.90107738939</c:v>
                </c:pt>
                <c:pt idx="115">
                  <c:v>53297.813598279703</c:v>
                </c:pt>
                <c:pt idx="116">
                  <c:v>52340.361352617721</c:v>
                </c:pt>
                <c:pt idx="117">
                  <c:v>51380.537178483843</c:v>
                </c:pt>
                <c:pt idx="118">
                  <c:v>50418.333888602559</c:v>
                </c:pt>
                <c:pt idx="119">
                  <c:v>49453.744270244351</c:v>
                </c:pt>
              </c:numCache>
            </c:numRef>
          </c:val>
          <c:extLst>
            <c:ext xmlns:c16="http://schemas.microsoft.com/office/drawing/2014/chart" uri="{C3380CC4-5D6E-409C-BE32-E72D297353CC}">
              <c16:uniqueId val="{00000001-1CA6-45B5-8621-9235974C5E58}"/>
            </c:ext>
          </c:extLst>
        </c:ser>
        <c:dLbls>
          <c:showLegendKey val="0"/>
          <c:showVal val="0"/>
          <c:showCatName val="0"/>
          <c:showSerName val="0"/>
          <c:showPercent val="0"/>
          <c:showBubbleSize val="0"/>
        </c:dLbls>
        <c:axId val="58295424"/>
        <c:axId val="58297344"/>
      </c:areaChart>
      <c:dateAx>
        <c:axId val="58295424"/>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 Vuotta nykyhetkestä</a:t>
                </a:r>
              </a:p>
            </c:rich>
          </c:tx>
          <c:layout>
            <c:manualLayout>
              <c:xMode val="edge"/>
              <c:yMode val="edge"/>
              <c:x val="0.39712775903012121"/>
              <c:y val="0.857373176713566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i-FI"/>
            </a:p>
          </c:txPr>
        </c:title>
        <c:numFmt formatCode="mm\/yyyy" sourceLinked="0"/>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i-FI"/>
          </a:p>
        </c:txPr>
        <c:crossAx val="58297344"/>
        <c:crosses val="autoZero"/>
        <c:auto val="1"/>
        <c:lblOffset val="100"/>
        <c:baseTimeUnit val="months"/>
      </c:dateAx>
      <c:valAx>
        <c:axId val="5829734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i-FI"/>
          </a:p>
        </c:txPr>
        <c:crossAx val="58295424"/>
        <c:crosses val="autoZero"/>
        <c:crossBetween val="midCat"/>
      </c:valAx>
      <c:spPr>
        <a:noFill/>
        <a:ln>
          <a:noFill/>
        </a:ln>
        <a:effectLst/>
      </c:spPr>
    </c:plotArea>
    <c:legend>
      <c:legendPos val="b"/>
      <c:layout>
        <c:manualLayout>
          <c:xMode val="edge"/>
          <c:yMode val="edge"/>
          <c:x val="0.31979784678367085"/>
          <c:y val="2.3239744434336098E-2"/>
          <c:w val="0.35529143626986343"/>
          <c:h val="8.1457286974930598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i-FI"/>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fi-FI"/>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561977</xdr:colOff>
      <xdr:row>14</xdr:row>
      <xdr:rowOff>19050</xdr:rowOff>
    </xdr:from>
    <xdr:to>
      <xdr:col>13</xdr:col>
      <xdr:colOff>228600</xdr:colOff>
      <xdr:row>28</xdr:row>
      <xdr:rowOff>9525</xdr:rowOff>
    </xdr:to>
    <xdr:graphicFrame macro="">
      <xdr:nvGraphicFramePr>
        <xdr:cNvPr id="13326" name="Chart 14">
          <a:extLst>
            <a:ext uri="{FF2B5EF4-FFF2-40B4-BE49-F238E27FC236}">
              <a16:creationId xmlns:a16="http://schemas.microsoft.com/office/drawing/2014/main" id="{00000000-0008-0000-0000-00000E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123826</xdr:colOff>
      <xdr:row>8</xdr:row>
      <xdr:rowOff>0</xdr:rowOff>
    </xdr:from>
    <xdr:to>
      <xdr:col>12</xdr:col>
      <xdr:colOff>723901</xdr:colOff>
      <xdr:row>12</xdr:row>
      <xdr:rowOff>66675</xdr:rowOff>
    </xdr:to>
    <xdr:sp macro="" textlink="">
      <xdr:nvSpPr>
        <xdr:cNvPr id="2" name="Tekstiruutu 1">
          <a:extLst>
            <a:ext uri="{FF2B5EF4-FFF2-40B4-BE49-F238E27FC236}">
              <a16:creationId xmlns:a16="http://schemas.microsoft.com/office/drawing/2014/main" id="{4B1FC0FD-DC93-49A6-95EB-2A94B40392D1}"/>
            </a:ext>
          </a:extLst>
        </xdr:cNvPr>
        <xdr:cNvSpPr txBox="1"/>
      </xdr:nvSpPr>
      <xdr:spPr>
        <a:xfrm>
          <a:off x="6086476" y="1323975"/>
          <a:ext cx="1828800" cy="828675"/>
        </a:xfrm>
        <a:prstGeom prst="rect">
          <a:avLst/>
        </a:prstGeom>
        <a:solidFill>
          <a:schemeClr val="lt1">
            <a:alpha val="0"/>
          </a:schemeClr>
        </a:solidFill>
        <a:ln w="9525" cmpd="sng">
          <a:solidFill>
            <a:schemeClr val="accent1">
              <a:lumMod val="60000"/>
              <a:lumOff val="4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800">
              <a:latin typeface="Arial" panose="020B0604020202020204" pitchFamily="34" charset="0"/>
              <a:cs typeface="Arial" panose="020B0604020202020204" pitchFamily="34" charset="0"/>
            </a:rPr>
            <a:t>Lisälainalaskurilla</a:t>
          </a:r>
          <a:r>
            <a:rPr lang="fi-FI" sz="800" baseline="0">
              <a:latin typeface="Arial" panose="020B0604020202020204" pitchFamily="34" charset="0"/>
              <a:cs typeface="Arial" panose="020B0604020202020204" pitchFamily="34" charset="0"/>
            </a:rPr>
            <a:t> voi arvioida, kuinka paljon nykyisellä asunnon tai kiinteistön arvolla ja jäljellä olevalla lainamäärällä voi saada lisälainaa uuden asunnon, kiinteiston tai omaisuuden hankintaan.</a:t>
          </a:r>
          <a:endParaRPr lang="fi-FI" sz="8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Flo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M391"/>
  <sheetViews>
    <sheetView showGridLines="0" tabSelected="1" workbookViewId="0">
      <selection activeCell="E5" sqref="E5"/>
    </sheetView>
  </sheetViews>
  <sheetFormatPr defaultRowHeight="12.75" x14ac:dyDescent="0.2"/>
  <cols>
    <col min="1" max="1" width="4" style="5" customWidth="1"/>
    <col min="2" max="2" width="9.28515625" style="5" customWidth="1"/>
    <col min="3" max="3" width="9" style="5" customWidth="1"/>
    <col min="4" max="4" width="8.28515625" style="5" customWidth="1"/>
    <col min="5" max="5" width="12.7109375" style="5" customWidth="1"/>
    <col min="6" max="6" width="8.42578125" style="5" customWidth="1"/>
    <col min="7" max="7" width="8.85546875" style="5" customWidth="1"/>
    <col min="8" max="8" width="9.28515625" style="5" customWidth="1"/>
    <col min="9" max="9" width="8.5703125" style="5" customWidth="1"/>
    <col min="10" max="10" width="11" style="5" customWidth="1"/>
    <col min="11" max="11" width="9.7109375" style="5" customWidth="1"/>
    <col min="12" max="12" width="8.7109375" style="5" customWidth="1"/>
    <col min="13" max="13" width="11.140625" style="5" customWidth="1"/>
    <col min="14" max="16384" width="9.140625" style="5"/>
  </cols>
  <sheetData>
    <row r="1" spans="1:13" ht="17.25" customHeight="1" x14ac:dyDescent="0.2">
      <c r="A1" s="1" t="s">
        <v>7</v>
      </c>
      <c r="B1" s="2"/>
      <c r="C1" s="3"/>
      <c r="D1" s="3"/>
      <c r="E1" s="3"/>
      <c r="F1" s="3"/>
      <c r="G1" s="40"/>
      <c r="H1" s="40"/>
      <c r="I1" s="4"/>
      <c r="J1" s="4"/>
      <c r="K1" s="3"/>
      <c r="L1" s="42"/>
      <c r="M1" s="43" t="str">
        <f ca="1">"© " &amp; YEAR(TODAY()) &amp; " Pankkiasiat.fi"</f>
        <v>© 2018 Pankkiasiat.fi</v>
      </c>
    </row>
    <row r="2" spans="1:13" ht="12.75" customHeight="1" x14ac:dyDescent="0.2">
      <c r="A2" s="41"/>
      <c r="B2" s="41"/>
      <c r="C2" s="41"/>
      <c r="D2" s="6"/>
      <c r="E2" s="6"/>
      <c r="F2" s="6"/>
      <c r="G2" s="7"/>
      <c r="H2" s="8"/>
      <c r="I2" s="8"/>
      <c r="K2" s="8"/>
      <c r="L2" s="8"/>
      <c r="M2" s="9" t="s">
        <v>42</v>
      </c>
    </row>
    <row r="3" spans="1:13" x14ac:dyDescent="0.2">
      <c r="A3" s="6"/>
      <c r="B3" s="10"/>
      <c r="C3" s="10"/>
      <c r="D3" s="10"/>
      <c r="E3" s="62" t="s">
        <v>38</v>
      </c>
      <c r="G3" s="6"/>
      <c r="H3" s="6"/>
      <c r="J3" s="11"/>
      <c r="K3" s="6"/>
      <c r="L3" s="6"/>
      <c r="M3" s="12"/>
    </row>
    <row r="4" spans="1:13" x14ac:dyDescent="0.2">
      <c r="A4" s="6"/>
      <c r="B4" s="44" t="s">
        <v>37</v>
      </c>
      <c r="C4" s="45"/>
      <c r="D4" s="45"/>
      <c r="E4" s="45"/>
      <c r="F4" s="6"/>
      <c r="G4" s="45"/>
      <c r="H4" s="46" t="s">
        <v>30</v>
      </c>
      <c r="I4" s="45"/>
      <c r="J4" s="45"/>
      <c r="K4" s="6"/>
      <c r="L4" s="47" t="s">
        <v>0</v>
      </c>
      <c r="M4" s="48"/>
    </row>
    <row r="5" spans="1:13" ht="15" customHeight="1" x14ac:dyDescent="0.2">
      <c r="A5" s="6"/>
      <c r="B5" s="6"/>
      <c r="C5" s="6"/>
      <c r="D5" s="13" t="s">
        <v>12</v>
      </c>
      <c r="E5" s="51">
        <v>43101</v>
      </c>
      <c r="F5" s="6"/>
      <c r="G5" s="6"/>
      <c r="H5" s="6"/>
      <c r="I5" s="14" t="s">
        <v>6</v>
      </c>
      <c r="J5" s="54">
        <f ca="1">OFFSET(J29,ROUND(E19*12,0)+1,0,1,1)</f>
        <v>243798.88399895278</v>
      </c>
      <c r="L5" s="14" t="s">
        <v>1</v>
      </c>
      <c r="M5" s="59">
        <v>0.25</v>
      </c>
    </row>
    <row r="6" spans="1:13" ht="15" customHeight="1" x14ac:dyDescent="0.2">
      <c r="A6" s="6"/>
      <c r="B6" s="6"/>
      <c r="C6" s="6"/>
      <c r="D6" s="13" t="s">
        <v>6</v>
      </c>
      <c r="E6" s="52">
        <v>200000</v>
      </c>
      <c r="F6" s="6"/>
      <c r="G6" s="6"/>
      <c r="H6" s="6"/>
      <c r="I6" s="14" t="s">
        <v>3</v>
      </c>
      <c r="J6" s="55">
        <v>0.7</v>
      </c>
      <c r="K6" s="6"/>
      <c r="L6" s="14" t="s">
        <v>2</v>
      </c>
      <c r="M6" s="60">
        <f>SUM(L31:L390)</f>
        <v>3576.858242826218</v>
      </c>
    </row>
    <row r="7" spans="1:13" ht="15" customHeight="1" x14ac:dyDescent="0.2">
      <c r="A7" s="6"/>
      <c r="B7" s="6"/>
      <c r="C7" s="6"/>
      <c r="D7" s="13" t="s">
        <v>26</v>
      </c>
      <c r="E7" s="53">
        <v>0.02</v>
      </c>
      <c r="F7" s="6"/>
      <c r="G7" s="6"/>
      <c r="H7" s="6"/>
      <c r="I7" s="15" t="s">
        <v>4</v>
      </c>
      <c r="J7" s="56">
        <f ca="1">J5*J6</f>
        <v>170659.21879926694</v>
      </c>
      <c r="K7" s="6"/>
      <c r="L7" s="14" t="s">
        <v>41</v>
      </c>
      <c r="M7" s="60">
        <f>SUM(C31:C390)+SUM(F31:F390)</f>
        <v>35082.380082543103</v>
      </c>
    </row>
    <row r="8" spans="1:13" ht="3.75" customHeight="1" x14ac:dyDescent="0.2">
      <c r="A8" s="6"/>
      <c r="B8" s="16"/>
      <c r="C8" s="16"/>
      <c r="D8" s="17"/>
      <c r="E8" s="16"/>
      <c r="F8" s="16"/>
      <c r="G8" s="6"/>
      <c r="H8" s="16"/>
      <c r="I8" s="16"/>
      <c r="J8" s="31"/>
    </row>
    <row r="9" spans="1:13" ht="15" customHeight="1" x14ac:dyDescent="0.2">
      <c r="A9" s="6"/>
      <c r="B9" s="16"/>
      <c r="C9" s="16"/>
      <c r="D9" s="13" t="s">
        <v>20</v>
      </c>
      <c r="E9" s="52">
        <v>100000</v>
      </c>
      <c r="F9" s="16"/>
      <c r="G9" s="6"/>
      <c r="H9" s="16"/>
      <c r="I9" s="14" t="s">
        <v>27</v>
      </c>
      <c r="J9" s="57">
        <f ca="1">E21</f>
        <v>29216.18116399736</v>
      </c>
    </row>
    <row r="10" spans="1:13" ht="15" customHeight="1" x14ac:dyDescent="0.2">
      <c r="A10" s="6"/>
      <c r="B10" s="6"/>
      <c r="C10" s="6"/>
      <c r="D10" s="13" t="s">
        <v>22</v>
      </c>
      <c r="E10" s="53">
        <v>0.02</v>
      </c>
      <c r="F10" s="6"/>
      <c r="G10" s="6"/>
      <c r="H10" s="16"/>
      <c r="I10" s="14" t="s">
        <v>28</v>
      </c>
      <c r="J10" s="57">
        <f ca="1">E22</f>
        <v>20237.563106246987</v>
      </c>
    </row>
    <row r="11" spans="1:13" ht="15" customHeight="1" x14ac:dyDescent="0.2">
      <c r="A11" s="6"/>
      <c r="B11" s="6"/>
      <c r="C11" s="6"/>
      <c r="D11" s="13" t="s">
        <v>23</v>
      </c>
      <c r="E11" s="52">
        <v>700</v>
      </c>
      <c r="G11" s="6"/>
      <c r="H11" s="16"/>
      <c r="I11" s="14" t="s">
        <v>29</v>
      </c>
      <c r="J11" s="57">
        <v>0</v>
      </c>
    </row>
    <row r="12" spans="1:13" ht="15" customHeight="1" x14ac:dyDescent="0.2">
      <c r="A12" s="6"/>
      <c r="B12" s="34" t="str">
        <f>IF(ISERROR(E12)=TRUE,"Laina ei lyhene, suurenna erää","")</f>
        <v/>
      </c>
      <c r="C12" s="6"/>
      <c r="D12" s="13"/>
      <c r="E12" s="18" t="str">
        <f>IF(E9=0," - ",ROUND(NPER(E10/12,E11,-E9)/12,2)&amp;" vuotta jäljellä")</f>
        <v>13,61 vuotta jäljellä</v>
      </c>
      <c r="F12" s="6"/>
      <c r="G12" s="6"/>
      <c r="H12" s="6"/>
      <c r="I12" s="19" t="s">
        <v>5</v>
      </c>
      <c r="J12" s="57">
        <f ca="1">SUM(J9:J11)</f>
        <v>49453.744270244351</v>
      </c>
    </row>
    <row r="13" spans="1:13" ht="10.5" customHeight="1" x14ac:dyDescent="0.2">
      <c r="A13" s="6"/>
      <c r="B13" s="6"/>
      <c r="C13" s="6"/>
      <c r="D13" s="13"/>
      <c r="E13" s="18"/>
      <c r="F13" s="6"/>
      <c r="G13" s="6"/>
      <c r="H13" s="6"/>
      <c r="I13" s="19"/>
      <c r="J13" s="32"/>
    </row>
    <row r="14" spans="1:13" ht="15" customHeight="1" x14ac:dyDescent="0.2">
      <c r="A14" s="6"/>
      <c r="B14" s="16"/>
      <c r="C14" s="16"/>
      <c r="D14" s="13" t="s">
        <v>21</v>
      </c>
      <c r="E14" s="52">
        <v>50000</v>
      </c>
      <c r="F14" s="16"/>
      <c r="G14" s="6"/>
      <c r="H14" s="6"/>
      <c r="I14" s="36" t="s">
        <v>11</v>
      </c>
      <c r="J14" s="58">
        <f ca="1">J7-J12</f>
        <v>121205.47452902258</v>
      </c>
      <c r="K14" s="20" t="str">
        <f ca="1">IF(J14&lt;=0,"Lisälainanotto ei mahdollista","")</f>
        <v/>
      </c>
    </row>
    <row r="15" spans="1:13" ht="15" customHeight="1" x14ac:dyDescent="0.2">
      <c r="A15" s="6"/>
      <c r="B15" s="6"/>
      <c r="C15" s="6"/>
      <c r="D15" s="13" t="s">
        <v>24</v>
      </c>
      <c r="E15" s="53">
        <v>0.05</v>
      </c>
      <c r="F15" s="6"/>
      <c r="M15" s="6"/>
    </row>
    <row r="16" spans="1:13" ht="15" customHeight="1" x14ac:dyDescent="0.2">
      <c r="A16" s="6"/>
      <c r="B16" s="6"/>
      <c r="C16" s="6"/>
      <c r="D16" s="13" t="s">
        <v>25</v>
      </c>
      <c r="E16" s="52">
        <v>400</v>
      </c>
      <c r="M16" s="6"/>
    </row>
    <row r="17" spans="1:13" ht="15" customHeight="1" x14ac:dyDescent="0.2">
      <c r="A17" s="6"/>
      <c r="B17" s="33" t="str">
        <f>IF(ISERROR(E17)=TRUE,"Laina ei lyhene, suurenna erää","")</f>
        <v/>
      </c>
      <c r="D17" s="13"/>
      <c r="E17" s="18" t="str">
        <f>IF(E14=0," - ",ROUND(NPER(E15/12,E16,-E14)/12,2)&amp;" vuotta jäljellä")</f>
        <v>14,74 vuotta jäljellä</v>
      </c>
      <c r="F17" s="6"/>
      <c r="M17" s="6"/>
    </row>
    <row r="18" spans="1:13" x14ac:dyDescent="0.2">
      <c r="A18" s="6"/>
      <c r="B18" s="45"/>
      <c r="C18" s="45"/>
      <c r="D18" s="45"/>
      <c r="E18" s="45"/>
      <c r="F18" s="6"/>
      <c r="G18" s="6"/>
      <c r="H18" s="6"/>
      <c r="I18" s="6"/>
      <c r="J18" s="6"/>
      <c r="K18" s="6"/>
      <c r="L18" s="6"/>
      <c r="M18" s="6"/>
    </row>
    <row r="19" spans="1:13" ht="15" customHeight="1" x14ac:dyDescent="0.2">
      <c r="A19" s="6"/>
      <c r="B19" s="6"/>
      <c r="C19" s="6"/>
      <c r="D19" s="13" t="s">
        <v>10</v>
      </c>
      <c r="E19" s="61">
        <v>10</v>
      </c>
      <c r="F19" s="6"/>
      <c r="G19" s="10"/>
      <c r="H19" s="6"/>
      <c r="I19" s="6"/>
      <c r="J19" s="6"/>
      <c r="K19" s="6"/>
      <c r="L19" s="6"/>
      <c r="M19" s="6"/>
    </row>
    <row r="20" spans="1:13" ht="6" customHeight="1" x14ac:dyDescent="0.2">
      <c r="A20" s="6"/>
      <c r="B20" s="6"/>
      <c r="C20" s="6"/>
      <c r="D20" s="14"/>
      <c r="E20" s="6"/>
      <c r="F20" s="6"/>
      <c r="G20" s="6"/>
      <c r="L20" s="21"/>
      <c r="M20" s="6"/>
    </row>
    <row r="21" spans="1:13" ht="15" customHeight="1" x14ac:dyDescent="0.2">
      <c r="A21" s="6"/>
      <c r="B21" s="6"/>
      <c r="C21" s="14"/>
      <c r="D21" s="35" t="s">
        <v>8</v>
      </c>
      <c r="E21" s="49">
        <f ca="1">OFFSET(E29,ROUND(E19*12,0)+1,0,1,1)</f>
        <v>29216.18116399736</v>
      </c>
      <c r="F21" s="6"/>
      <c r="G21" s="6"/>
      <c r="K21" s="6"/>
      <c r="L21" s="6"/>
      <c r="M21" s="6"/>
    </row>
    <row r="22" spans="1:13" ht="15" customHeight="1" x14ac:dyDescent="0.2">
      <c r="A22" s="6"/>
      <c r="B22" s="6"/>
      <c r="C22" s="14"/>
      <c r="D22" s="35" t="s">
        <v>9</v>
      </c>
      <c r="E22" s="49">
        <f ca="1">OFFSET(H29,ROUND(E19*12,0)+1,0,1,1)</f>
        <v>20237.563106246987</v>
      </c>
      <c r="F22" s="6"/>
      <c r="G22" s="6"/>
      <c r="K22" s="6"/>
      <c r="L22" s="6"/>
      <c r="M22" s="6"/>
    </row>
    <row r="23" spans="1:13" ht="15" customHeight="1" x14ac:dyDescent="0.2">
      <c r="A23" s="6"/>
      <c r="B23" s="6"/>
      <c r="C23" s="14"/>
      <c r="D23" s="22" t="s">
        <v>13</v>
      </c>
      <c r="E23" s="49">
        <f ca="1">E21+E22</f>
        <v>49453.744270244351</v>
      </c>
      <c r="F23" s="6"/>
      <c r="G23" s="6"/>
      <c r="K23" s="6"/>
      <c r="L23" s="6"/>
      <c r="M23" s="6"/>
    </row>
    <row r="24" spans="1:13" ht="6" customHeight="1" x14ac:dyDescent="0.2">
      <c r="A24" s="6"/>
      <c r="B24" s="6"/>
      <c r="C24" s="6"/>
      <c r="D24" s="13"/>
      <c r="E24" s="6"/>
      <c r="F24" s="6"/>
      <c r="G24" s="6"/>
      <c r="M24" s="6"/>
    </row>
    <row r="25" spans="1:13" ht="15" customHeight="1" x14ac:dyDescent="0.2">
      <c r="A25" s="6"/>
      <c r="B25" s="6"/>
      <c r="C25" s="6"/>
      <c r="D25" s="22" t="s">
        <v>15</v>
      </c>
      <c r="E25" s="50">
        <f ca="1">OFFSET(K29,ROUND(E19*12,0)+1,0,1,1)</f>
        <v>194345.13972870843</v>
      </c>
      <c r="F25" s="6"/>
      <c r="G25" s="6"/>
      <c r="H25" s="6"/>
      <c r="I25" s="6"/>
      <c r="M25" s="6"/>
    </row>
    <row r="26" spans="1:13" x14ac:dyDescent="0.2">
      <c r="A26" s="6"/>
      <c r="B26" s="6"/>
      <c r="C26" s="6"/>
      <c r="D26" s="6"/>
      <c r="E26" s="6"/>
      <c r="F26" s="6"/>
      <c r="G26" s="6"/>
      <c r="H26" s="6"/>
      <c r="I26" s="6"/>
      <c r="M26" s="6"/>
    </row>
    <row r="27" spans="1:13" x14ac:dyDescent="0.2">
      <c r="A27" s="30" t="s">
        <v>40</v>
      </c>
      <c r="L27" s="6"/>
      <c r="M27" s="6"/>
    </row>
    <row r="28" spans="1:13" x14ac:dyDescent="0.2">
      <c r="A28" s="26" t="s">
        <v>36</v>
      </c>
      <c r="L28" s="6"/>
      <c r="M28" s="6"/>
    </row>
    <row r="29" spans="1:13" ht="22.5" x14ac:dyDescent="0.2">
      <c r="A29" s="38" t="s">
        <v>16</v>
      </c>
      <c r="B29" s="38"/>
      <c r="C29" s="39" t="s">
        <v>31</v>
      </c>
      <c r="D29" s="39" t="s">
        <v>17</v>
      </c>
      <c r="E29" s="39" t="s">
        <v>32</v>
      </c>
      <c r="F29" s="39" t="s">
        <v>33</v>
      </c>
      <c r="G29" s="39" t="s">
        <v>18</v>
      </c>
      <c r="H29" s="39" t="s">
        <v>19</v>
      </c>
      <c r="I29" s="39" t="s">
        <v>34</v>
      </c>
      <c r="J29" s="39" t="s">
        <v>14</v>
      </c>
      <c r="K29" s="39" t="s">
        <v>15</v>
      </c>
      <c r="L29" s="39" t="s">
        <v>2</v>
      </c>
      <c r="M29" s="39" t="s">
        <v>35</v>
      </c>
    </row>
    <row r="30" spans="1:13" x14ac:dyDescent="0.2">
      <c r="A30" s="37"/>
      <c r="B30" s="37"/>
      <c r="C30" s="37"/>
      <c r="D30" s="37"/>
      <c r="E30" s="37">
        <f>E9</f>
        <v>100000</v>
      </c>
      <c r="F30" s="37"/>
      <c r="G30" s="37"/>
      <c r="H30" s="37">
        <f>E14</f>
        <v>50000</v>
      </c>
      <c r="I30" s="37">
        <f t="shared" ref="I30:I93" si="0">H30+E30</f>
        <v>150000</v>
      </c>
      <c r="J30" s="37">
        <f>E6</f>
        <v>200000</v>
      </c>
      <c r="K30" s="37">
        <f>J30-I30</f>
        <v>50000</v>
      </c>
      <c r="L30" s="37"/>
      <c r="M30" s="37"/>
    </row>
    <row r="31" spans="1:13" x14ac:dyDescent="0.2">
      <c r="A31" s="23">
        <f t="shared" ref="A31:A94" si="1">IF(A30&gt;=LLjaksot,"",A30+1)</f>
        <v>1</v>
      </c>
      <c r="B31" s="24">
        <f t="shared" ref="B31:B94" si="2">IF(A31="","",IF(MONTH(DATE(YEAR(LLpaivays),MONTH(LLpaivays)+(A31-1),DAY(LLpaivays)))&gt;(MONTH(LLpaivays)+MOD((A31-1),12)),DATE(YEAR(LLpaivays),MONTH(LLpaivays)+(A31-1)+1,0),DATE(YEAR(LLpaivays),MONTH(LLpaivays)+(A31-1),DAY(LLpaivays))))</f>
        <v>43101</v>
      </c>
      <c r="C31" s="28">
        <f t="shared" ref="C31:C94" si="3">$E$10/12*E30</f>
        <v>166.66666666666669</v>
      </c>
      <c r="D31" s="28">
        <f t="shared" ref="D31:D94" si="4">IF(E30&lt;($E$11-C31),E30-C31,$E$11-C31)</f>
        <v>533.33333333333326</v>
      </c>
      <c r="E31" s="28">
        <f>IF(E30&lt;=0,0,E30-D31)</f>
        <v>99466.666666666672</v>
      </c>
      <c r="F31" s="28">
        <f t="shared" ref="F31:F94" si="5">$E$15/12*H30</f>
        <v>208.33333333333334</v>
      </c>
      <c r="G31" s="28">
        <f t="shared" ref="G31:G94" si="6">IF(H30&lt;($E$16-F31),H30-F31,$E$16-F31)</f>
        <v>191.66666666666666</v>
      </c>
      <c r="H31" s="28">
        <f>IF(H30&lt;=0,0,H30-G31)</f>
        <v>49808.333333333336</v>
      </c>
      <c r="I31" s="28">
        <f t="shared" si="0"/>
        <v>149275</v>
      </c>
      <c r="J31" s="28">
        <f t="shared" ref="J31:J94" si="7">J30*(1+(((1+$E$7)^(1/12))-1))</f>
        <v>200330.31626038405</v>
      </c>
      <c r="K31" s="28">
        <f>J31-I31</f>
        <v>51055.316260384046</v>
      </c>
      <c r="L31" s="28">
        <f>IF(E31="","",$M$5*C31)</f>
        <v>41.666666666666671</v>
      </c>
      <c r="M31" s="29">
        <f>IF(E31="","",SUM($L$31:L31))</f>
        <v>41.666666666666671</v>
      </c>
    </row>
    <row r="32" spans="1:13" x14ac:dyDescent="0.2">
      <c r="A32" s="23">
        <f t="shared" si="1"/>
        <v>2</v>
      </c>
      <c r="B32" s="24">
        <f t="shared" si="2"/>
        <v>43132</v>
      </c>
      <c r="C32" s="28">
        <f t="shared" si="3"/>
        <v>165.7777777777778</v>
      </c>
      <c r="D32" s="28">
        <f t="shared" si="4"/>
        <v>534.22222222222217</v>
      </c>
      <c r="E32" s="28">
        <f t="shared" ref="E32:E95" si="8">IF(E31&lt;=0,0,E31-D32)</f>
        <v>98932.444444444453</v>
      </c>
      <c r="F32" s="28">
        <f t="shared" si="5"/>
        <v>207.53472222222223</v>
      </c>
      <c r="G32" s="28">
        <f t="shared" si="6"/>
        <v>192.46527777777777</v>
      </c>
      <c r="H32" s="28">
        <f t="shared" ref="H32:H95" si="9">IF(H31&lt;=0,0,H31-G32)</f>
        <v>49615.868055555555</v>
      </c>
      <c r="I32" s="28">
        <f t="shared" si="0"/>
        <v>148548.3125</v>
      </c>
      <c r="J32" s="28">
        <f t="shared" si="7"/>
        <v>200661.17806492746</v>
      </c>
      <c r="K32" s="28">
        <f t="shared" ref="K32:K95" si="10">J32-I32</f>
        <v>52112.865564927459</v>
      </c>
      <c r="L32" s="28">
        <f>IF(E32="","",$M$5*C32)</f>
        <v>41.44444444444445</v>
      </c>
      <c r="M32" s="29">
        <f>IF(E32="","",SUM($L$31:L32))</f>
        <v>83.111111111111114</v>
      </c>
    </row>
    <row r="33" spans="1:13" x14ac:dyDescent="0.2">
      <c r="A33" s="23">
        <f t="shared" si="1"/>
        <v>3</v>
      </c>
      <c r="B33" s="24">
        <f t="shared" si="2"/>
        <v>43160</v>
      </c>
      <c r="C33" s="28">
        <f t="shared" si="3"/>
        <v>164.88740740740744</v>
      </c>
      <c r="D33" s="28">
        <f t="shared" si="4"/>
        <v>535.11259259259259</v>
      </c>
      <c r="E33" s="28">
        <f t="shared" si="8"/>
        <v>98397.331851851864</v>
      </c>
      <c r="F33" s="28">
        <f t="shared" si="5"/>
        <v>206.73278356481481</v>
      </c>
      <c r="G33" s="28">
        <f t="shared" si="6"/>
        <v>193.26721643518519</v>
      </c>
      <c r="H33" s="28">
        <f t="shared" si="9"/>
        <v>49422.600839120372</v>
      </c>
      <c r="I33" s="28">
        <f t="shared" si="0"/>
        <v>147819.93269097223</v>
      </c>
      <c r="J33" s="28">
        <f t="shared" si="7"/>
        <v>200992.58631464076</v>
      </c>
      <c r="K33" s="28">
        <f t="shared" si="10"/>
        <v>53172.653623668535</v>
      </c>
      <c r="L33" s="28">
        <f>IF(E33="","",$M$5*C33)</f>
        <v>41.221851851851859</v>
      </c>
      <c r="M33" s="29">
        <f>IF(E33="","",SUM($L$31:L33))</f>
        <v>124.33296296296297</v>
      </c>
    </row>
    <row r="34" spans="1:13" x14ac:dyDescent="0.2">
      <c r="A34" s="23">
        <f t="shared" si="1"/>
        <v>4</v>
      </c>
      <c r="B34" s="24">
        <f t="shared" si="2"/>
        <v>43191</v>
      </c>
      <c r="C34" s="28">
        <f t="shared" si="3"/>
        <v>163.99555308641979</v>
      </c>
      <c r="D34" s="28">
        <f t="shared" si="4"/>
        <v>536.00444691358018</v>
      </c>
      <c r="E34" s="28">
        <f t="shared" si="8"/>
        <v>97861.327404938289</v>
      </c>
      <c r="F34" s="28">
        <f t="shared" si="5"/>
        <v>205.92750349633488</v>
      </c>
      <c r="G34" s="28">
        <f t="shared" si="6"/>
        <v>194.07249650366512</v>
      </c>
      <c r="H34" s="28">
        <f t="shared" si="9"/>
        <v>49228.528342616708</v>
      </c>
      <c r="I34" s="28">
        <f t="shared" si="0"/>
        <v>147089.855747555</v>
      </c>
      <c r="J34" s="28">
        <f t="shared" si="7"/>
        <v>201324.5419120226</v>
      </c>
      <c r="K34" s="28">
        <f t="shared" si="10"/>
        <v>54234.686164467596</v>
      </c>
      <c r="L34" s="28">
        <f>IF(E34="","",$M$5*C34)</f>
        <v>40.998888271604947</v>
      </c>
      <c r="M34" s="29">
        <f>IF(E34="","",SUM($L$31:L34))</f>
        <v>165.33185123456792</v>
      </c>
    </row>
    <row r="35" spans="1:13" x14ac:dyDescent="0.2">
      <c r="A35" s="23">
        <f t="shared" si="1"/>
        <v>5</v>
      </c>
      <c r="B35" s="24">
        <f t="shared" si="2"/>
        <v>43221</v>
      </c>
      <c r="C35" s="28">
        <f t="shared" si="3"/>
        <v>163.10221234156381</v>
      </c>
      <c r="D35" s="28">
        <f t="shared" si="4"/>
        <v>536.89778765843619</v>
      </c>
      <c r="E35" s="28">
        <f t="shared" si="8"/>
        <v>97324.429617279849</v>
      </c>
      <c r="F35" s="28">
        <f t="shared" si="5"/>
        <v>205.11886809423629</v>
      </c>
      <c r="G35" s="28">
        <f t="shared" si="6"/>
        <v>194.88113190576371</v>
      </c>
      <c r="H35" s="28">
        <f t="shared" si="9"/>
        <v>49033.647210710944</v>
      </c>
      <c r="I35" s="28">
        <f t="shared" si="0"/>
        <v>146358.07682799079</v>
      </c>
      <c r="J35" s="28">
        <f t="shared" si="7"/>
        <v>201657.04576106215</v>
      </c>
      <c r="K35" s="28">
        <f t="shared" si="10"/>
        <v>55298.968933071359</v>
      </c>
      <c r="L35" s="28">
        <f>IF(E35="","",$M$5*C35)</f>
        <v>40.775553085390953</v>
      </c>
      <c r="M35" s="29">
        <f>IF(E35="","",SUM($L$31:L35))</f>
        <v>206.10740431995887</v>
      </c>
    </row>
    <row r="36" spans="1:13" x14ac:dyDescent="0.2">
      <c r="A36" s="23">
        <f t="shared" si="1"/>
        <v>6</v>
      </c>
      <c r="B36" s="24">
        <f t="shared" si="2"/>
        <v>43252</v>
      </c>
      <c r="C36" s="28">
        <f t="shared" si="3"/>
        <v>162.20738269546644</v>
      </c>
      <c r="D36" s="28">
        <f t="shared" si="4"/>
        <v>537.79261730453356</v>
      </c>
      <c r="E36" s="28">
        <f t="shared" si="8"/>
        <v>96786.636999975322</v>
      </c>
      <c r="F36" s="28">
        <f t="shared" si="5"/>
        <v>204.30686337796226</v>
      </c>
      <c r="G36" s="28">
        <f t="shared" si="6"/>
        <v>195.69313662203774</v>
      </c>
      <c r="H36" s="28">
        <f t="shared" si="9"/>
        <v>48837.954074088906</v>
      </c>
      <c r="I36" s="28">
        <f t="shared" si="0"/>
        <v>145624.59107406423</v>
      </c>
      <c r="J36" s="28">
        <f t="shared" si="7"/>
        <v>201990.09876724158</v>
      </c>
      <c r="K36" s="28">
        <f t="shared" si="10"/>
        <v>56365.507693177351</v>
      </c>
      <c r="L36" s="28">
        <f>IF(E36="","",$M$5*C36)</f>
        <v>40.551845673866609</v>
      </c>
      <c r="M36" s="29">
        <f>IF(E36="","",SUM($L$31:L36))</f>
        <v>246.65924999382548</v>
      </c>
    </row>
    <row r="37" spans="1:13" x14ac:dyDescent="0.2">
      <c r="A37" s="23">
        <f t="shared" si="1"/>
        <v>7</v>
      </c>
      <c r="B37" s="24">
        <f t="shared" si="2"/>
        <v>43282</v>
      </c>
      <c r="C37" s="28">
        <f t="shared" si="3"/>
        <v>161.31106166662553</v>
      </c>
      <c r="D37" s="28">
        <f t="shared" si="4"/>
        <v>538.68893833337449</v>
      </c>
      <c r="E37" s="28">
        <f t="shared" si="8"/>
        <v>96247.948061641946</v>
      </c>
      <c r="F37" s="28">
        <f t="shared" si="5"/>
        <v>203.49147530870377</v>
      </c>
      <c r="G37" s="28">
        <f t="shared" si="6"/>
        <v>196.50852469129623</v>
      </c>
      <c r="H37" s="28">
        <f t="shared" si="9"/>
        <v>48641.445549397613</v>
      </c>
      <c r="I37" s="28">
        <f t="shared" si="0"/>
        <v>144889.39361103956</v>
      </c>
      <c r="J37" s="28">
        <f t="shared" si="7"/>
        <v>202323.70183753857</v>
      </c>
      <c r="K37" s="28">
        <f t="shared" si="10"/>
        <v>57434.308226499008</v>
      </c>
      <c r="L37" s="28">
        <f>IF(E37="","",$M$5*C37)</f>
        <v>40.327765416656383</v>
      </c>
      <c r="M37" s="29">
        <f>IF(E37="","",SUM($L$31:L37))</f>
        <v>286.98701541048189</v>
      </c>
    </row>
    <row r="38" spans="1:13" x14ac:dyDescent="0.2">
      <c r="A38" s="23">
        <f t="shared" si="1"/>
        <v>8</v>
      </c>
      <c r="B38" s="24">
        <f t="shared" si="2"/>
        <v>43313</v>
      </c>
      <c r="C38" s="28">
        <f t="shared" si="3"/>
        <v>160.41324676940326</v>
      </c>
      <c r="D38" s="28">
        <f t="shared" si="4"/>
        <v>539.58675323059674</v>
      </c>
      <c r="E38" s="28">
        <f t="shared" si="8"/>
        <v>95708.361308411346</v>
      </c>
      <c r="F38" s="28">
        <f t="shared" si="5"/>
        <v>202.67268978915672</v>
      </c>
      <c r="G38" s="28">
        <f t="shared" si="6"/>
        <v>197.32731021084328</v>
      </c>
      <c r="H38" s="28">
        <f t="shared" si="9"/>
        <v>48444.11823918677</v>
      </c>
      <c r="I38" s="28">
        <f t="shared" si="0"/>
        <v>144152.47954759811</v>
      </c>
      <c r="J38" s="28">
        <f t="shared" si="7"/>
        <v>202657.85588042872</v>
      </c>
      <c r="K38" s="28">
        <f t="shared" si="10"/>
        <v>58505.376332830609</v>
      </c>
      <c r="L38" s="28">
        <f>IF(E38="","",$M$5*C38)</f>
        <v>40.103311692350815</v>
      </c>
      <c r="M38" s="29">
        <f>IF(E38="","",SUM($L$31:L38))</f>
        <v>327.0903271028327</v>
      </c>
    </row>
    <row r="39" spans="1:13" x14ac:dyDescent="0.2">
      <c r="A39" s="23">
        <f t="shared" si="1"/>
        <v>9</v>
      </c>
      <c r="B39" s="24">
        <f t="shared" si="2"/>
        <v>43344</v>
      </c>
      <c r="C39" s="28">
        <f t="shared" si="3"/>
        <v>159.51393551401893</v>
      </c>
      <c r="D39" s="28">
        <f t="shared" si="4"/>
        <v>540.48606448598105</v>
      </c>
      <c r="E39" s="28">
        <f t="shared" si="8"/>
        <v>95167.875243925359</v>
      </c>
      <c r="F39" s="28">
        <f t="shared" si="5"/>
        <v>201.8504926632782</v>
      </c>
      <c r="G39" s="28">
        <f t="shared" si="6"/>
        <v>198.1495073367218</v>
      </c>
      <c r="H39" s="28">
        <f t="shared" si="9"/>
        <v>48245.968731850051</v>
      </c>
      <c r="I39" s="28">
        <f t="shared" si="0"/>
        <v>143413.84397577541</v>
      </c>
      <c r="J39" s="28">
        <f t="shared" si="7"/>
        <v>202992.56180588808</v>
      </c>
      <c r="K39" s="28">
        <f t="shared" si="10"/>
        <v>59578.71783011267</v>
      </c>
      <c r="L39" s="28">
        <f>IF(E39="","",$M$5*C39)</f>
        <v>39.878483878504731</v>
      </c>
      <c r="M39" s="29">
        <f>IF(E39="","",SUM($L$31:L39))</f>
        <v>366.96881098133741</v>
      </c>
    </row>
    <row r="40" spans="1:13" x14ac:dyDescent="0.2">
      <c r="A40" s="23">
        <f t="shared" si="1"/>
        <v>10</v>
      </c>
      <c r="B40" s="24">
        <f t="shared" si="2"/>
        <v>43374</v>
      </c>
      <c r="C40" s="28">
        <f t="shared" si="3"/>
        <v>158.61312540654228</v>
      </c>
      <c r="D40" s="28">
        <f t="shared" si="4"/>
        <v>541.38687459345772</v>
      </c>
      <c r="E40" s="28">
        <f t="shared" si="8"/>
        <v>94626.488369331899</v>
      </c>
      <c r="F40" s="28">
        <f t="shared" si="5"/>
        <v>201.02486971604188</v>
      </c>
      <c r="G40" s="28">
        <f t="shared" si="6"/>
        <v>198.97513028395812</v>
      </c>
      <c r="H40" s="28">
        <f t="shared" si="9"/>
        <v>48046.993601566093</v>
      </c>
      <c r="I40" s="28">
        <f t="shared" si="0"/>
        <v>142673.48197089799</v>
      </c>
      <c r="J40" s="28">
        <f t="shared" si="7"/>
        <v>203327.82052539557</v>
      </c>
      <c r="K40" s="28">
        <f t="shared" si="10"/>
        <v>60654.338554497575</v>
      </c>
      <c r="L40" s="28">
        <f>IF(E40="","",$M$5*C40)</f>
        <v>39.65328135163557</v>
      </c>
      <c r="M40" s="29">
        <f>IF(E40="","",SUM($L$31:L40))</f>
        <v>406.62209233297301</v>
      </c>
    </row>
    <row r="41" spans="1:13" x14ac:dyDescent="0.2">
      <c r="A41" s="23">
        <f t="shared" si="1"/>
        <v>11</v>
      </c>
      <c r="B41" s="24">
        <f t="shared" si="2"/>
        <v>43405</v>
      </c>
      <c r="C41" s="28">
        <f t="shared" si="3"/>
        <v>157.71081394888651</v>
      </c>
      <c r="D41" s="28">
        <f t="shared" si="4"/>
        <v>542.28918605111346</v>
      </c>
      <c r="E41" s="28">
        <f t="shared" si="8"/>
        <v>94084.199183280783</v>
      </c>
      <c r="F41" s="28">
        <f t="shared" si="5"/>
        <v>200.19580667319207</v>
      </c>
      <c r="G41" s="28">
        <f t="shared" si="6"/>
        <v>199.80419332680793</v>
      </c>
      <c r="H41" s="28">
        <f t="shared" si="9"/>
        <v>47847.189408239283</v>
      </c>
      <c r="I41" s="28">
        <f t="shared" si="0"/>
        <v>141931.38859152008</v>
      </c>
      <c r="J41" s="28">
        <f t="shared" si="7"/>
        <v>203663.63295193549</v>
      </c>
      <c r="K41" s="28">
        <f t="shared" si="10"/>
        <v>61732.24436041541</v>
      </c>
      <c r="L41" s="28">
        <f>IF(E41="","",$M$5*C41)</f>
        <v>39.427703487221628</v>
      </c>
      <c r="M41" s="29">
        <f>IF(E41="","",SUM($L$31:L41))</f>
        <v>446.04979582019462</v>
      </c>
    </row>
    <row r="42" spans="1:13" x14ac:dyDescent="0.2">
      <c r="A42" s="23">
        <f t="shared" si="1"/>
        <v>12</v>
      </c>
      <c r="B42" s="24">
        <f t="shared" si="2"/>
        <v>43435</v>
      </c>
      <c r="C42" s="28">
        <f t="shared" si="3"/>
        <v>156.8069986388013</v>
      </c>
      <c r="D42" s="28">
        <f t="shared" si="4"/>
        <v>543.19300136119864</v>
      </c>
      <c r="E42" s="28">
        <f t="shared" si="8"/>
        <v>93541.006181919583</v>
      </c>
      <c r="F42" s="28">
        <f t="shared" si="5"/>
        <v>199.363289200997</v>
      </c>
      <c r="G42" s="28">
        <f t="shared" si="6"/>
        <v>200.636710799003</v>
      </c>
      <c r="H42" s="28">
        <f t="shared" si="9"/>
        <v>47646.552697440282</v>
      </c>
      <c r="I42" s="28">
        <f t="shared" si="0"/>
        <v>141187.55887935986</v>
      </c>
      <c r="J42" s="28">
        <f t="shared" si="7"/>
        <v>204000.00000000006</v>
      </c>
      <c r="K42" s="28">
        <f t="shared" si="10"/>
        <v>62812.4411206402</v>
      </c>
      <c r="L42" s="28">
        <f>IF(E42="","",$M$5*C42)</f>
        <v>39.201749659700326</v>
      </c>
      <c r="M42" s="29">
        <f>IF(E42="","",SUM($L$31:L42))</f>
        <v>485.25154547989496</v>
      </c>
    </row>
    <row r="43" spans="1:13" x14ac:dyDescent="0.2">
      <c r="A43" s="23">
        <f t="shared" si="1"/>
        <v>13</v>
      </c>
      <c r="B43" s="24">
        <f t="shared" si="2"/>
        <v>43466</v>
      </c>
      <c r="C43" s="28">
        <f t="shared" si="3"/>
        <v>155.90167696986597</v>
      </c>
      <c r="D43" s="28">
        <f t="shared" si="4"/>
        <v>544.098323030134</v>
      </c>
      <c r="E43" s="28">
        <f t="shared" si="8"/>
        <v>92996.907858889448</v>
      </c>
      <c r="F43" s="28">
        <f t="shared" si="5"/>
        <v>198.52730290600118</v>
      </c>
      <c r="G43" s="28">
        <f t="shared" si="6"/>
        <v>201.47269709399882</v>
      </c>
      <c r="H43" s="28">
        <f t="shared" si="9"/>
        <v>47445.080000346286</v>
      </c>
      <c r="I43" s="28">
        <f t="shared" si="0"/>
        <v>140441.98785923573</v>
      </c>
      <c r="J43" s="28">
        <f t="shared" si="7"/>
        <v>204336.92258559179</v>
      </c>
      <c r="K43" s="28">
        <f t="shared" si="10"/>
        <v>63894.934726356063</v>
      </c>
      <c r="L43" s="28">
        <f>IF(E43="","",$M$5*C43)</f>
        <v>38.975419242466494</v>
      </c>
      <c r="M43" s="29">
        <f>IF(E43="","",SUM($L$31:L43))</f>
        <v>524.22696472236146</v>
      </c>
    </row>
    <row r="44" spans="1:13" x14ac:dyDescent="0.2">
      <c r="A44" s="23">
        <f t="shared" si="1"/>
        <v>14</v>
      </c>
      <c r="B44" s="24">
        <f t="shared" si="2"/>
        <v>43497</v>
      </c>
      <c r="C44" s="28">
        <f t="shared" si="3"/>
        <v>154.99484643148242</v>
      </c>
      <c r="D44" s="28">
        <f t="shared" si="4"/>
        <v>545.00515356851758</v>
      </c>
      <c r="E44" s="28">
        <f t="shared" si="8"/>
        <v>92451.902705320928</v>
      </c>
      <c r="F44" s="28">
        <f t="shared" si="5"/>
        <v>197.6878333347762</v>
      </c>
      <c r="G44" s="28">
        <f t="shared" si="6"/>
        <v>202.3121666652238</v>
      </c>
      <c r="H44" s="28">
        <f t="shared" si="9"/>
        <v>47242.767833681064</v>
      </c>
      <c r="I44" s="28">
        <f t="shared" si="0"/>
        <v>139694.67053900199</v>
      </c>
      <c r="J44" s="28">
        <f t="shared" si="7"/>
        <v>204674.40162622608</v>
      </c>
      <c r="K44" s="28">
        <f t="shared" si="10"/>
        <v>64979.731087224092</v>
      </c>
      <c r="L44" s="28">
        <f>IF(E44="","",$M$5*C44)</f>
        <v>38.748711607870604</v>
      </c>
      <c r="M44" s="29">
        <f>IF(E44="","",SUM($L$31:L44))</f>
        <v>562.97567633023209</v>
      </c>
    </row>
    <row r="45" spans="1:13" x14ac:dyDescent="0.2">
      <c r="A45" s="23">
        <f t="shared" si="1"/>
        <v>15</v>
      </c>
      <c r="B45" s="24">
        <f t="shared" si="2"/>
        <v>43525</v>
      </c>
      <c r="C45" s="28">
        <f t="shared" si="3"/>
        <v>154.08650450886822</v>
      </c>
      <c r="D45" s="28">
        <f t="shared" si="4"/>
        <v>545.91349549113181</v>
      </c>
      <c r="E45" s="28">
        <f t="shared" si="8"/>
        <v>91905.989209829801</v>
      </c>
      <c r="F45" s="28">
        <f t="shared" si="5"/>
        <v>196.84486597367109</v>
      </c>
      <c r="G45" s="28">
        <f t="shared" si="6"/>
        <v>203.15513402632891</v>
      </c>
      <c r="H45" s="28">
        <f t="shared" si="9"/>
        <v>47039.612699654732</v>
      </c>
      <c r="I45" s="28">
        <f t="shared" si="0"/>
        <v>138945.60190948454</v>
      </c>
      <c r="J45" s="28">
        <f t="shared" si="7"/>
        <v>205012.43804093366</v>
      </c>
      <c r="K45" s="28">
        <f t="shared" si="10"/>
        <v>66066.836131449119</v>
      </c>
      <c r="L45" s="28">
        <f>IF(E45="","",$M$5*C45)</f>
        <v>38.521626127217054</v>
      </c>
      <c r="M45" s="29">
        <f>IF(E45="","",SUM($L$31:L45))</f>
        <v>601.49730245744911</v>
      </c>
    </row>
    <row r="46" spans="1:13" x14ac:dyDescent="0.2">
      <c r="A46" s="23">
        <f t="shared" si="1"/>
        <v>16</v>
      </c>
      <c r="B46" s="24">
        <f t="shared" si="2"/>
        <v>43556</v>
      </c>
      <c r="C46" s="28">
        <f t="shared" si="3"/>
        <v>153.17664868304968</v>
      </c>
      <c r="D46" s="28">
        <f t="shared" si="4"/>
        <v>546.82335131695027</v>
      </c>
      <c r="E46" s="28">
        <f t="shared" si="8"/>
        <v>91359.165858512846</v>
      </c>
      <c r="F46" s="28">
        <f t="shared" si="5"/>
        <v>195.99838624856139</v>
      </c>
      <c r="G46" s="28">
        <f t="shared" si="6"/>
        <v>204.00161375143861</v>
      </c>
      <c r="H46" s="28">
        <f t="shared" si="9"/>
        <v>46835.611085903292</v>
      </c>
      <c r="I46" s="28">
        <f t="shared" si="0"/>
        <v>138194.77694441614</v>
      </c>
      <c r="J46" s="28">
        <f t="shared" si="7"/>
        <v>205351.03275026314</v>
      </c>
      <c r="K46" s="28">
        <f t="shared" si="10"/>
        <v>67156.255805847002</v>
      </c>
      <c r="L46" s="28">
        <f>IF(E46="","",$M$5*C46)</f>
        <v>38.294162170762419</v>
      </c>
      <c r="M46" s="29">
        <f>IF(E46="","",SUM($L$31:L46))</f>
        <v>639.79146462821154</v>
      </c>
    </row>
    <row r="47" spans="1:13" x14ac:dyDescent="0.2">
      <c r="A47" s="23">
        <f t="shared" si="1"/>
        <v>17</v>
      </c>
      <c r="B47" s="24">
        <f t="shared" si="2"/>
        <v>43586</v>
      </c>
      <c r="C47" s="28">
        <f t="shared" si="3"/>
        <v>152.26527643085475</v>
      </c>
      <c r="D47" s="28">
        <f t="shared" si="4"/>
        <v>547.73472356914522</v>
      </c>
      <c r="E47" s="28">
        <f t="shared" si="8"/>
        <v>90811.431134943705</v>
      </c>
      <c r="F47" s="28">
        <f t="shared" si="5"/>
        <v>195.14837952459706</v>
      </c>
      <c r="G47" s="28">
        <f t="shared" si="6"/>
        <v>204.85162047540294</v>
      </c>
      <c r="H47" s="28">
        <f t="shared" si="9"/>
        <v>46630.759465427887</v>
      </c>
      <c r="I47" s="28">
        <f t="shared" si="0"/>
        <v>137442.1906003716</v>
      </c>
      <c r="J47" s="28">
        <f t="shared" si="7"/>
        <v>205690.18667628348</v>
      </c>
      <c r="K47" s="28">
        <f t="shared" si="10"/>
        <v>68247.996075911884</v>
      </c>
      <c r="L47" s="28">
        <f>IF(E47="","",$M$5*C47)</f>
        <v>38.066319107713689</v>
      </c>
      <c r="M47" s="29">
        <f>IF(E47="","",SUM($L$31:L47))</f>
        <v>677.85778373592518</v>
      </c>
    </row>
    <row r="48" spans="1:13" x14ac:dyDescent="0.2">
      <c r="A48" s="23">
        <f t="shared" si="1"/>
        <v>18</v>
      </c>
      <c r="B48" s="24">
        <f t="shared" si="2"/>
        <v>43617</v>
      </c>
      <c r="C48" s="28">
        <f t="shared" si="3"/>
        <v>151.35238522490619</v>
      </c>
      <c r="D48" s="28">
        <f t="shared" si="4"/>
        <v>548.64761477509387</v>
      </c>
      <c r="E48" s="28">
        <f t="shared" si="8"/>
        <v>90262.78352016861</v>
      </c>
      <c r="F48" s="28">
        <f t="shared" si="5"/>
        <v>194.29483110594953</v>
      </c>
      <c r="G48" s="28">
        <f t="shared" si="6"/>
        <v>205.70516889405047</v>
      </c>
      <c r="H48" s="28">
        <f t="shared" si="9"/>
        <v>46425.054296533839</v>
      </c>
      <c r="I48" s="28">
        <f t="shared" si="0"/>
        <v>136687.83781670243</v>
      </c>
      <c r="J48" s="28">
        <f t="shared" si="7"/>
        <v>206029.90074258653</v>
      </c>
      <c r="K48" s="28">
        <f t="shared" si="10"/>
        <v>69342.062925884093</v>
      </c>
      <c r="L48" s="28">
        <f>IF(E48="","",$M$5*C48)</f>
        <v>37.838096306226547</v>
      </c>
      <c r="M48" s="29">
        <f>IF(E48="","",SUM($L$31:L48))</f>
        <v>715.69588004215177</v>
      </c>
    </row>
    <row r="49" spans="1:13" x14ac:dyDescent="0.2">
      <c r="A49" s="23">
        <f t="shared" si="1"/>
        <v>19</v>
      </c>
      <c r="B49" s="24">
        <f t="shared" si="2"/>
        <v>43647</v>
      </c>
      <c r="C49" s="28">
        <f t="shared" si="3"/>
        <v>150.43797253361436</v>
      </c>
      <c r="D49" s="28">
        <f t="shared" si="4"/>
        <v>549.56202746638564</v>
      </c>
      <c r="E49" s="28">
        <f t="shared" si="8"/>
        <v>89713.221492702229</v>
      </c>
      <c r="F49" s="28">
        <f t="shared" si="5"/>
        <v>193.43772623555765</v>
      </c>
      <c r="G49" s="28">
        <f t="shared" si="6"/>
        <v>206.56227376444235</v>
      </c>
      <c r="H49" s="28">
        <f t="shared" si="9"/>
        <v>46218.492022769395</v>
      </c>
      <c r="I49" s="28">
        <f t="shared" si="0"/>
        <v>135931.71351547161</v>
      </c>
      <c r="J49" s="28">
        <f t="shared" si="7"/>
        <v>206370.17587428947</v>
      </c>
      <c r="K49" s="28">
        <f t="shared" si="10"/>
        <v>70438.462358817866</v>
      </c>
      <c r="L49" s="28">
        <f>IF(E49="","",$M$5*C49)</f>
        <v>37.609493133403589</v>
      </c>
      <c r="M49" s="29">
        <f>IF(E49="","",SUM($L$31:L49))</f>
        <v>753.30537317555536</v>
      </c>
    </row>
    <row r="50" spans="1:13" x14ac:dyDescent="0.2">
      <c r="A50" s="23">
        <f t="shared" si="1"/>
        <v>20</v>
      </c>
      <c r="B50" s="24">
        <f t="shared" si="2"/>
        <v>43678</v>
      </c>
      <c r="C50" s="28">
        <f t="shared" si="3"/>
        <v>149.52203582117039</v>
      </c>
      <c r="D50" s="28">
        <f t="shared" si="4"/>
        <v>550.47796417882955</v>
      </c>
      <c r="E50" s="28">
        <f t="shared" si="8"/>
        <v>89162.743528523395</v>
      </c>
      <c r="F50" s="28">
        <f t="shared" si="5"/>
        <v>192.57705009487248</v>
      </c>
      <c r="G50" s="28">
        <f t="shared" si="6"/>
        <v>207.42294990512752</v>
      </c>
      <c r="H50" s="28">
        <f t="shared" si="9"/>
        <v>46011.069072864266</v>
      </c>
      <c r="I50" s="28">
        <f t="shared" si="0"/>
        <v>135173.81260138768</v>
      </c>
      <c r="J50" s="28">
        <f t="shared" si="7"/>
        <v>206711.01299803745</v>
      </c>
      <c r="K50" s="28">
        <f t="shared" si="10"/>
        <v>71537.200396649772</v>
      </c>
      <c r="L50" s="28">
        <f>IF(E50="","",$M$5*C50)</f>
        <v>37.380508955292598</v>
      </c>
      <c r="M50" s="29">
        <f>IF(E50="","",SUM($L$31:L50))</f>
        <v>790.68588213084797</v>
      </c>
    </row>
    <row r="51" spans="1:13" x14ac:dyDescent="0.2">
      <c r="A51" s="23">
        <f t="shared" si="1"/>
        <v>21</v>
      </c>
      <c r="B51" s="24">
        <f t="shared" si="2"/>
        <v>43709</v>
      </c>
      <c r="C51" s="28">
        <f t="shared" si="3"/>
        <v>148.60457254753899</v>
      </c>
      <c r="D51" s="28">
        <f t="shared" si="4"/>
        <v>551.39542745246104</v>
      </c>
      <c r="E51" s="28">
        <f t="shared" si="8"/>
        <v>88611.348101070937</v>
      </c>
      <c r="F51" s="28">
        <f t="shared" si="5"/>
        <v>191.71278780360112</v>
      </c>
      <c r="G51" s="28">
        <f t="shared" si="6"/>
        <v>208.28721219639888</v>
      </c>
      <c r="H51" s="28">
        <f t="shared" si="9"/>
        <v>45802.78186066787</v>
      </c>
      <c r="I51" s="28">
        <f t="shared" si="0"/>
        <v>134414.1299617388</v>
      </c>
      <c r="J51" s="28">
        <f t="shared" si="7"/>
        <v>207052.413042006</v>
      </c>
      <c r="K51" s="28">
        <f t="shared" si="10"/>
        <v>72638.283080267196</v>
      </c>
      <c r="L51" s="28">
        <f>IF(E51="","",$M$5*C51)</f>
        <v>37.151143136884748</v>
      </c>
      <c r="M51" s="29">
        <f>IF(E51="","",SUM($L$31:L51))</f>
        <v>827.83702526773277</v>
      </c>
    </row>
    <row r="52" spans="1:13" x14ac:dyDescent="0.2">
      <c r="A52" s="23">
        <f t="shared" si="1"/>
        <v>22</v>
      </c>
      <c r="B52" s="24">
        <f t="shared" si="2"/>
        <v>43739</v>
      </c>
      <c r="C52" s="28">
        <f t="shared" si="3"/>
        <v>147.68558016845157</v>
      </c>
      <c r="D52" s="28">
        <f t="shared" si="4"/>
        <v>552.31441983154843</v>
      </c>
      <c r="E52" s="28">
        <f t="shared" si="8"/>
        <v>88059.033681239394</v>
      </c>
      <c r="F52" s="28">
        <f t="shared" si="5"/>
        <v>190.84492441944946</v>
      </c>
      <c r="G52" s="28">
        <f t="shared" si="6"/>
        <v>209.15507558055054</v>
      </c>
      <c r="H52" s="28">
        <f t="shared" si="9"/>
        <v>45593.626785087319</v>
      </c>
      <c r="I52" s="28">
        <f t="shared" si="0"/>
        <v>133652.66046632672</v>
      </c>
      <c r="J52" s="28">
        <f t="shared" si="7"/>
        <v>207394.37693590362</v>
      </c>
      <c r="K52" s="28">
        <f t="shared" si="10"/>
        <v>73741.716469576902</v>
      </c>
      <c r="L52" s="28">
        <f>IF(E52="","",$M$5*C52)</f>
        <v>36.921395042112891</v>
      </c>
      <c r="M52" s="29">
        <f>IF(E52="","",SUM($L$31:L52))</f>
        <v>864.75842030984563</v>
      </c>
    </row>
    <row r="53" spans="1:13" x14ac:dyDescent="0.2">
      <c r="A53" s="23">
        <f t="shared" si="1"/>
        <v>23</v>
      </c>
      <c r="B53" s="24">
        <f t="shared" si="2"/>
        <v>43770</v>
      </c>
      <c r="C53" s="28">
        <f t="shared" si="3"/>
        <v>146.76505613539899</v>
      </c>
      <c r="D53" s="28">
        <f t="shared" si="4"/>
        <v>553.23494386460106</v>
      </c>
      <c r="E53" s="28">
        <f t="shared" si="8"/>
        <v>87505.798737374789</v>
      </c>
      <c r="F53" s="28">
        <f t="shared" si="5"/>
        <v>189.97344493786383</v>
      </c>
      <c r="G53" s="28">
        <f t="shared" si="6"/>
        <v>210.02655506213617</v>
      </c>
      <c r="H53" s="28">
        <f t="shared" si="9"/>
        <v>45383.600230025186</v>
      </c>
      <c r="I53" s="28">
        <f t="shared" si="0"/>
        <v>132889.39896739996</v>
      </c>
      <c r="J53" s="28">
        <f t="shared" si="7"/>
        <v>207736.90561097435</v>
      </c>
      <c r="K53" s="28">
        <f t="shared" si="10"/>
        <v>74847.506643574394</v>
      </c>
      <c r="L53" s="28">
        <f>IF(E53="","",$M$5*C53)</f>
        <v>36.691264033849748</v>
      </c>
      <c r="M53" s="29">
        <f>IF(E53="","",SUM($L$31:L53))</f>
        <v>901.44968434369537</v>
      </c>
    </row>
    <row r="54" spans="1:13" x14ac:dyDescent="0.2">
      <c r="A54" s="23">
        <f t="shared" si="1"/>
        <v>24</v>
      </c>
      <c r="B54" s="24">
        <f t="shared" si="2"/>
        <v>43800</v>
      </c>
      <c r="C54" s="28">
        <f t="shared" si="3"/>
        <v>145.84299789562465</v>
      </c>
      <c r="D54" s="28">
        <f t="shared" si="4"/>
        <v>554.15700210437535</v>
      </c>
      <c r="E54" s="28">
        <f t="shared" si="8"/>
        <v>86951.641735270416</v>
      </c>
      <c r="F54" s="28">
        <f t="shared" si="5"/>
        <v>189.09833429177161</v>
      </c>
      <c r="G54" s="28">
        <f t="shared" si="6"/>
        <v>210.90166570822839</v>
      </c>
      <c r="H54" s="28">
        <f t="shared" si="9"/>
        <v>45172.698564316961</v>
      </c>
      <c r="I54" s="28">
        <f t="shared" si="0"/>
        <v>132124.34029958738</v>
      </c>
      <c r="J54" s="28">
        <f t="shared" si="7"/>
        <v>208080.0000000002</v>
      </c>
      <c r="K54" s="28">
        <f t="shared" si="10"/>
        <v>75955.659700412827</v>
      </c>
      <c r="L54" s="28">
        <f>IF(E54="","",$M$5*C54)</f>
        <v>36.460749473906162</v>
      </c>
      <c r="M54" s="29">
        <f>IF(E54="","",SUM($L$31:L54))</f>
        <v>937.91043381760153</v>
      </c>
    </row>
    <row r="55" spans="1:13" x14ac:dyDescent="0.2">
      <c r="A55" s="23">
        <f t="shared" si="1"/>
        <v>25</v>
      </c>
      <c r="B55" s="24">
        <f t="shared" si="2"/>
        <v>43831</v>
      </c>
      <c r="C55" s="28">
        <f t="shared" si="3"/>
        <v>144.91940289211738</v>
      </c>
      <c r="D55" s="28">
        <f t="shared" si="4"/>
        <v>555.08059710788257</v>
      </c>
      <c r="E55" s="28">
        <f t="shared" si="8"/>
        <v>86396.561138162535</v>
      </c>
      <c r="F55" s="28">
        <f t="shared" si="5"/>
        <v>188.21957735132068</v>
      </c>
      <c r="G55" s="28">
        <f t="shared" si="6"/>
        <v>211.78042264867932</v>
      </c>
      <c r="H55" s="28">
        <f t="shared" si="9"/>
        <v>44960.918141668284</v>
      </c>
      <c r="I55" s="28">
        <f t="shared" si="0"/>
        <v>131357.47927983082</v>
      </c>
      <c r="J55" s="28">
        <f t="shared" si="7"/>
        <v>208423.66103730377</v>
      </c>
      <c r="K55" s="28">
        <f t="shared" si="10"/>
        <v>77066.18175747295</v>
      </c>
      <c r="L55" s="28">
        <f>IF(E55="","",$M$5*C55)</f>
        <v>36.229850723029344</v>
      </c>
      <c r="M55" s="29">
        <f>IF(E55="","",SUM($L$31:L55))</f>
        <v>974.14028454063089</v>
      </c>
    </row>
    <row r="56" spans="1:13" x14ac:dyDescent="0.2">
      <c r="A56" s="23">
        <f t="shared" si="1"/>
        <v>26</v>
      </c>
      <c r="B56" s="24">
        <f t="shared" si="2"/>
        <v>43862</v>
      </c>
      <c r="C56" s="28">
        <f t="shared" si="3"/>
        <v>143.99426856360424</v>
      </c>
      <c r="D56" s="28">
        <f t="shared" si="4"/>
        <v>556.00573143639576</v>
      </c>
      <c r="E56" s="28">
        <f t="shared" si="8"/>
        <v>85840.55540672614</v>
      </c>
      <c r="F56" s="28">
        <f t="shared" si="5"/>
        <v>187.33715892361784</v>
      </c>
      <c r="G56" s="28">
        <f t="shared" si="6"/>
        <v>212.66284107638216</v>
      </c>
      <c r="H56" s="28">
        <f t="shared" si="9"/>
        <v>44748.255300591904</v>
      </c>
      <c r="I56" s="28">
        <f t="shared" si="0"/>
        <v>130588.81070731804</v>
      </c>
      <c r="J56" s="28">
        <f t="shared" si="7"/>
        <v>208767.88965875073</v>
      </c>
      <c r="K56" s="28">
        <f t="shared" si="10"/>
        <v>78179.07895143269</v>
      </c>
      <c r="L56" s="28">
        <f>IF(E56="","",$M$5*C56)</f>
        <v>35.998567140901059</v>
      </c>
      <c r="M56" s="29">
        <f>IF(E56="","",SUM($L$31:L56))</f>
        <v>1010.1388516815319</v>
      </c>
    </row>
    <row r="57" spans="1:13" x14ac:dyDescent="0.2">
      <c r="A57" s="23">
        <f t="shared" si="1"/>
        <v>27</v>
      </c>
      <c r="B57" s="24">
        <f t="shared" si="2"/>
        <v>43891</v>
      </c>
      <c r="C57" s="28">
        <f t="shared" si="3"/>
        <v>143.06759234454358</v>
      </c>
      <c r="D57" s="28">
        <f t="shared" si="4"/>
        <v>556.93240765545647</v>
      </c>
      <c r="E57" s="28">
        <f t="shared" si="8"/>
        <v>85283.622999070678</v>
      </c>
      <c r="F57" s="28">
        <f t="shared" si="5"/>
        <v>186.45106375246627</v>
      </c>
      <c r="G57" s="28">
        <f t="shared" si="6"/>
        <v>213.54893624753373</v>
      </c>
      <c r="H57" s="28">
        <f t="shared" si="9"/>
        <v>44534.706364344369</v>
      </c>
      <c r="I57" s="28">
        <f t="shared" si="0"/>
        <v>129818.32936341505</v>
      </c>
      <c r="J57" s="28">
        <f t="shared" si="7"/>
        <v>209112.68680175248</v>
      </c>
      <c r="K57" s="28">
        <f t="shared" si="10"/>
        <v>79294.357438337436</v>
      </c>
      <c r="L57" s="28">
        <f>IF(E57="","",$M$5*C57)</f>
        <v>35.766898086135896</v>
      </c>
      <c r="M57" s="29">
        <f>IF(E57="","",SUM($L$31:L57))</f>
        <v>1045.9057497676679</v>
      </c>
    </row>
    <row r="58" spans="1:13" x14ac:dyDescent="0.2">
      <c r="A58" s="23">
        <f t="shared" si="1"/>
        <v>28</v>
      </c>
      <c r="B58" s="24">
        <f t="shared" si="2"/>
        <v>43922</v>
      </c>
      <c r="C58" s="28">
        <f t="shared" si="3"/>
        <v>142.13937166511781</v>
      </c>
      <c r="D58" s="28">
        <f t="shared" si="4"/>
        <v>557.86062833488222</v>
      </c>
      <c r="E58" s="28">
        <f t="shared" si="8"/>
        <v>84725.7623707358</v>
      </c>
      <c r="F58" s="28">
        <f t="shared" si="5"/>
        <v>185.56127651810152</v>
      </c>
      <c r="G58" s="28">
        <f t="shared" si="6"/>
        <v>214.43872348189848</v>
      </c>
      <c r="H58" s="28">
        <f t="shared" si="9"/>
        <v>44320.267640862468</v>
      </c>
      <c r="I58" s="28">
        <f t="shared" si="0"/>
        <v>129046.03001159827</v>
      </c>
      <c r="J58" s="28">
        <f t="shared" si="7"/>
        <v>209458.05340526855</v>
      </c>
      <c r="K58" s="28">
        <f t="shared" si="10"/>
        <v>80412.023393670286</v>
      </c>
      <c r="L58" s="28">
        <f>IF(E58="","",$M$5*C58)</f>
        <v>35.534842916279452</v>
      </c>
      <c r="M58" s="29">
        <f>IF(E58="","",SUM($L$31:L58))</f>
        <v>1081.4405926839474</v>
      </c>
    </row>
    <row r="59" spans="1:13" x14ac:dyDescent="0.2">
      <c r="A59" s="23">
        <f t="shared" si="1"/>
        <v>29</v>
      </c>
      <c r="B59" s="24">
        <f t="shared" si="2"/>
        <v>43952</v>
      </c>
      <c r="C59" s="28">
        <f t="shared" si="3"/>
        <v>141.20960395122634</v>
      </c>
      <c r="D59" s="28">
        <f t="shared" si="4"/>
        <v>558.79039604877369</v>
      </c>
      <c r="E59" s="28">
        <f t="shared" si="8"/>
        <v>84166.971974687025</v>
      </c>
      <c r="F59" s="28">
        <f t="shared" si="5"/>
        <v>184.66778183692696</v>
      </c>
      <c r="G59" s="28">
        <f t="shared" si="6"/>
        <v>215.33221816307304</v>
      </c>
      <c r="H59" s="28">
        <f t="shared" si="9"/>
        <v>44104.935422699396</v>
      </c>
      <c r="I59" s="28">
        <f t="shared" si="0"/>
        <v>128271.90739738641</v>
      </c>
      <c r="J59" s="28">
        <f t="shared" si="7"/>
        <v>209803.99040980931</v>
      </c>
      <c r="K59" s="28">
        <f t="shared" si="10"/>
        <v>81532.083012422896</v>
      </c>
      <c r="L59" s="28">
        <f>IF(E59="","",$M$5*C59)</f>
        <v>35.302400987806585</v>
      </c>
      <c r="M59" s="29">
        <f>IF(E59="","",SUM($L$31:L59))</f>
        <v>1116.742993671754</v>
      </c>
    </row>
    <row r="60" spans="1:13" x14ac:dyDescent="0.2">
      <c r="A60" s="23">
        <f t="shared" si="1"/>
        <v>30</v>
      </c>
      <c r="B60" s="24">
        <f t="shared" si="2"/>
        <v>43983</v>
      </c>
      <c r="C60" s="28">
        <f t="shared" si="3"/>
        <v>140.2782866244784</v>
      </c>
      <c r="D60" s="28">
        <f t="shared" si="4"/>
        <v>559.72171337552163</v>
      </c>
      <c r="E60" s="28">
        <f t="shared" si="8"/>
        <v>83607.250261311507</v>
      </c>
      <c r="F60" s="28">
        <f t="shared" si="5"/>
        <v>183.77056426124747</v>
      </c>
      <c r="G60" s="28">
        <f t="shared" si="6"/>
        <v>216.22943573875253</v>
      </c>
      <c r="H60" s="28">
        <f t="shared" si="9"/>
        <v>43888.705986960646</v>
      </c>
      <c r="I60" s="28">
        <f t="shared" si="0"/>
        <v>127495.95624827215</v>
      </c>
      <c r="J60" s="28">
        <f t="shared" si="7"/>
        <v>210150.49875743841</v>
      </c>
      <c r="K60" s="28">
        <f t="shared" si="10"/>
        <v>82654.542509166262</v>
      </c>
      <c r="L60" s="28">
        <f>IF(E60="","",$M$5*C60)</f>
        <v>35.069571656119599</v>
      </c>
      <c r="M60" s="29">
        <f>IF(E60="","",SUM($L$31:L60))</f>
        <v>1151.8125653278737</v>
      </c>
    </row>
    <row r="61" spans="1:13" x14ac:dyDescent="0.2">
      <c r="A61" s="23">
        <f t="shared" si="1"/>
        <v>31</v>
      </c>
      <c r="B61" s="24">
        <f t="shared" si="2"/>
        <v>44013</v>
      </c>
      <c r="C61" s="28">
        <f t="shared" si="3"/>
        <v>139.34541710218585</v>
      </c>
      <c r="D61" s="28">
        <f t="shared" si="4"/>
        <v>560.65458289781418</v>
      </c>
      <c r="E61" s="28">
        <f t="shared" si="8"/>
        <v>83046.595678413694</v>
      </c>
      <c r="F61" s="28">
        <f t="shared" si="5"/>
        <v>182.86960827900268</v>
      </c>
      <c r="G61" s="28">
        <f t="shared" si="6"/>
        <v>217.13039172099732</v>
      </c>
      <c r="H61" s="28">
        <f t="shared" si="9"/>
        <v>43671.57559523965</v>
      </c>
      <c r="I61" s="28">
        <f t="shared" si="0"/>
        <v>126718.17127365334</v>
      </c>
      <c r="J61" s="28">
        <f t="shared" si="7"/>
        <v>210497.57939177542</v>
      </c>
      <c r="K61" s="28">
        <f t="shared" si="10"/>
        <v>83779.408118122083</v>
      </c>
      <c r="L61" s="28">
        <f>IF(E61="","",$M$5*C61)</f>
        <v>34.836354275546462</v>
      </c>
      <c r="M61" s="29">
        <f>IF(E61="","",SUM($L$31:L61))</f>
        <v>1186.6489196034202</v>
      </c>
    </row>
    <row r="62" spans="1:13" x14ac:dyDescent="0.2">
      <c r="A62" s="23">
        <f t="shared" si="1"/>
        <v>32</v>
      </c>
      <c r="B62" s="24">
        <f t="shared" si="2"/>
        <v>44044</v>
      </c>
      <c r="C62" s="28">
        <f t="shared" si="3"/>
        <v>138.41099279735616</v>
      </c>
      <c r="D62" s="28">
        <f t="shared" si="4"/>
        <v>561.58900720264387</v>
      </c>
      <c r="E62" s="28">
        <f t="shared" si="8"/>
        <v>82485.006671211057</v>
      </c>
      <c r="F62" s="28">
        <f t="shared" si="5"/>
        <v>181.96489831349854</v>
      </c>
      <c r="G62" s="28">
        <f t="shared" si="6"/>
        <v>218.03510168650146</v>
      </c>
      <c r="H62" s="28">
        <f t="shared" si="9"/>
        <v>43453.540493553148</v>
      </c>
      <c r="I62" s="28">
        <f t="shared" si="0"/>
        <v>125938.5471647642</v>
      </c>
      <c r="J62" s="28">
        <f t="shared" si="7"/>
        <v>210845.23325799833</v>
      </c>
      <c r="K62" s="28">
        <f t="shared" si="10"/>
        <v>84906.686093234137</v>
      </c>
      <c r="L62" s="28">
        <f>IF(E62="","",$M$5*C62)</f>
        <v>34.60274819933904</v>
      </c>
      <c r="M62" s="29">
        <f>IF(E62="","",SUM($L$31:L62))</f>
        <v>1221.2516678027591</v>
      </c>
    </row>
    <row r="63" spans="1:13" x14ac:dyDescent="0.2">
      <c r="A63" s="23">
        <f t="shared" si="1"/>
        <v>33</v>
      </c>
      <c r="B63" s="24">
        <f t="shared" si="2"/>
        <v>44075</v>
      </c>
      <c r="C63" s="28">
        <f t="shared" si="3"/>
        <v>137.4750111186851</v>
      </c>
      <c r="D63" s="28">
        <f t="shared" si="4"/>
        <v>562.52498888131493</v>
      </c>
      <c r="E63" s="28">
        <f t="shared" si="8"/>
        <v>81922.481682329744</v>
      </c>
      <c r="F63" s="28">
        <f t="shared" si="5"/>
        <v>181.05641872313811</v>
      </c>
      <c r="G63" s="28">
        <f t="shared" si="6"/>
        <v>218.94358127686189</v>
      </c>
      <c r="H63" s="28">
        <f t="shared" si="9"/>
        <v>43234.596912276284</v>
      </c>
      <c r="I63" s="28">
        <f t="shared" si="0"/>
        <v>125157.07859460602</v>
      </c>
      <c r="J63" s="28">
        <f t="shared" si="7"/>
        <v>211193.46130284626</v>
      </c>
      <c r="K63" s="28">
        <f t="shared" si="10"/>
        <v>86036.382708240242</v>
      </c>
      <c r="L63" s="28">
        <f>IF(E63="","",$M$5*C63)</f>
        <v>34.368752779671276</v>
      </c>
      <c r="M63" s="29">
        <f>IF(E63="","",SUM($L$31:L63))</f>
        <v>1255.6204205824304</v>
      </c>
    </row>
    <row r="64" spans="1:13" x14ac:dyDescent="0.2">
      <c r="A64" s="23">
        <f t="shared" si="1"/>
        <v>34</v>
      </c>
      <c r="B64" s="24">
        <f t="shared" si="2"/>
        <v>44105</v>
      </c>
      <c r="C64" s="28">
        <f t="shared" si="3"/>
        <v>136.53746947054958</v>
      </c>
      <c r="D64" s="28">
        <f t="shared" si="4"/>
        <v>563.46253052945042</v>
      </c>
      <c r="E64" s="28">
        <f t="shared" si="8"/>
        <v>81359.019151800298</v>
      </c>
      <c r="F64" s="28">
        <f t="shared" si="5"/>
        <v>180.14415380115119</v>
      </c>
      <c r="G64" s="28">
        <f t="shared" si="6"/>
        <v>219.85584619884881</v>
      </c>
      <c r="H64" s="28">
        <f t="shared" si="9"/>
        <v>43014.741066077433</v>
      </c>
      <c r="I64" s="28">
        <f t="shared" si="0"/>
        <v>124373.76021787773</v>
      </c>
      <c r="J64" s="28">
        <f t="shared" si="7"/>
        <v>211542.26447462186</v>
      </c>
      <c r="K64" s="28">
        <f t="shared" si="10"/>
        <v>87168.504256744127</v>
      </c>
      <c r="L64" s="28">
        <f>IF(E64="","",$M$5*C64)</f>
        <v>34.134367367637395</v>
      </c>
      <c r="M64" s="29">
        <f>IF(E64="","",SUM($L$31:L64))</f>
        <v>1289.7547879500678</v>
      </c>
    </row>
    <row r="65" spans="1:13" x14ac:dyDescent="0.2">
      <c r="A65" s="23">
        <f t="shared" si="1"/>
        <v>35</v>
      </c>
      <c r="B65" s="24">
        <f t="shared" si="2"/>
        <v>44136</v>
      </c>
      <c r="C65" s="28">
        <f t="shared" si="3"/>
        <v>135.59836525300051</v>
      </c>
      <c r="D65" s="28">
        <f t="shared" si="4"/>
        <v>564.40163474699943</v>
      </c>
      <c r="E65" s="28">
        <f t="shared" si="8"/>
        <v>80794.617517053295</v>
      </c>
      <c r="F65" s="28">
        <f t="shared" si="5"/>
        <v>179.22808777532265</v>
      </c>
      <c r="G65" s="28">
        <f t="shared" si="6"/>
        <v>220.77191222467735</v>
      </c>
      <c r="H65" s="28">
        <f t="shared" si="9"/>
        <v>42793.969153852755</v>
      </c>
      <c r="I65" s="28">
        <f t="shared" si="0"/>
        <v>123588.58667090605</v>
      </c>
      <c r="J65" s="28">
        <f t="shared" si="7"/>
        <v>211891.64372319399</v>
      </c>
      <c r="K65" s="28">
        <f t="shared" si="10"/>
        <v>88303.057052287942</v>
      </c>
      <c r="L65" s="28">
        <f>IF(E65="","",$M$5*C65)</f>
        <v>33.899591313250127</v>
      </c>
      <c r="M65" s="29">
        <f>IF(E65="","",SUM($L$31:L65))</f>
        <v>1323.6543792633179</v>
      </c>
    </row>
    <row r="66" spans="1:13" x14ac:dyDescent="0.2">
      <c r="A66" s="23">
        <f t="shared" si="1"/>
        <v>36</v>
      </c>
      <c r="B66" s="24">
        <f t="shared" si="2"/>
        <v>44166</v>
      </c>
      <c r="C66" s="28">
        <f t="shared" si="3"/>
        <v>134.65769586175551</v>
      </c>
      <c r="D66" s="28">
        <f t="shared" si="4"/>
        <v>565.34230413824446</v>
      </c>
      <c r="E66" s="28">
        <f t="shared" si="8"/>
        <v>80229.275212915047</v>
      </c>
      <c r="F66" s="28">
        <f t="shared" si="5"/>
        <v>178.30820480771982</v>
      </c>
      <c r="G66" s="28">
        <f t="shared" si="6"/>
        <v>221.69179519228018</v>
      </c>
      <c r="H66" s="28">
        <f t="shared" si="9"/>
        <v>42572.277358660474</v>
      </c>
      <c r="I66" s="28">
        <f t="shared" si="0"/>
        <v>122801.55257157552</v>
      </c>
      <c r="J66" s="28">
        <f t="shared" si="7"/>
        <v>212241.60000000036</v>
      </c>
      <c r="K66" s="28">
        <f t="shared" si="10"/>
        <v>89440.047428424834</v>
      </c>
      <c r="L66" s="28">
        <f>IF(E66="","",$M$5*C66)</f>
        <v>33.664423965438878</v>
      </c>
      <c r="M66" s="29">
        <f>IF(E66="","",SUM($L$31:L66))</f>
        <v>1357.3188032287567</v>
      </c>
    </row>
    <row r="67" spans="1:13" x14ac:dyDescent="0.2">
      <c r="A67" s="23">
        <f t="shared" si="1"/>
        <v>37</v>
      </c>
      <c r="B67" s="24">
        <f t="shared" si="2"/>
        <v>44197</v>
      </c>
      <c r="C67" s="28">
        <f t="shared" si="3"/>
        <v>133.71545868819175</v>
      </c>
      <c r="D67" s="28">
        <f t="shared" si="4"/>
        <v>566.2845413118082</v>
      </c>
      <c r="E67" s="28">
        <f t="shared" si="8"/>
        <v>79662.990671603242</v>
      </c>
      <c r="F67" s="28">
        <f t="shared" si="5"/>
        <v>177.38448899441863</v>
      </c>
      <c r="G67" s="28">
        <f t="shared" si="6"/>
        <v>222.61551100558137</v>
      </c>
      <c r="H67" s="28">
        <f t="shared" si="9"/>
        <v>42349.66184765489</v>
      </c>
      <c r="I67" s="28">
        <f t="shared" si="0"/>
        <v>122012.65251925813</v>
      </c>
      <c r="J67" s="28">
        <f t="shared" si="7"/>
        <v>212592.13425804998</v>
      </c>
      <c r="K67" s="28">
        <f t="shared" si="10"/>
        <v>90579.481738791845</v>
      </c>
      <c r="L67" s="28">
        <f>IF(E67="","",$M$5*C67)</f>
        <v>33.428864672047936</v>
      </c>
      <c r="M67" s="29">
        <f>IF(E67="","",SUM($L$31:L67))</f>
        <v>1390.7476679008046</v>
      </c>
    </row>
    <row r="68" spans="1:13" x14ac:dyDescent="0.2">
      <c r="A68" s="23">
        <f t="shared" si="1"/>
        <v>38</v>
      </c>
      <c r="B68" s="24">
        <f t="shared" si="2"/>
        <v>44228</v>
      </c>
      <c r="C68" s="28">
        <f t="shared" si="3"/>
        <v>132.77165111933874</v>
      </c>
      <c r="D68" s="28">
        <f t="shared" si="4"/>
        <v>567.22834888066131</v>
      </c>
      <c r="E68" s="28">
        <f t="shared" si="8"/>
        <v>79095.762322722585</v>
      </c>
      <c r="F68" s="28">
        <f t="shared" si="5"/>
        <v>176.4569243652287</v>
      </c>
      <c r="G68" s="28">
        <f t="shared" si="6"/>
        <v>223.5430756347713</v>
      </c>
      <c r="H68" s="28">
        <f t="shared" si="9"/>
        <v>42126.11877202012</v>
      </c>
      <c r="I68" s="28">
        <f t="shared" si="0"/>
        <v>121221.88109474271</v>
      </c>
      <c r="J68" s="28">
        <f t="shared" si="7"/>
        <v>212943.24745192588</v>
      </c>
      <c r="K68" s="28">
        <f t="shared" si="10"/>
        <v>91721.366357183171</v>
      </c>
      <c r="L68" s="28">
        <f>IF(E68="","",$M$5*C68)</f>
        <v>33.192912779834685</v>
      </c>
      <c r="M68" s="29">
        <f>IF(E68="","",SUM($L$31:L68))</f>
        <v>1423.9405806806392</v>
      </c>
    </row>
    <row r="69" spans="1:13" x14ac:dyDescent="0.2">
      <c r="A69" s="23">
        <f t="shared" si="1"/>
        <v>39</v>
      </c>
      <c r="B69" s="24">
        <f t="shared" si="2"/>
        <v>44256</v>
      </c>
      <c r="C69" s="28">
        <f t="shared" si="3"/>
        <v>131.82627053787098</v>
      </c>
      <c r="D69" s="28">
        <f t="shared" si="4"/>
        <v>568.17372946212902</v>
      </c>
      <c r="E69" s="28">
        <f t="shared" si="8"/>
        <v>78527.588593260458</v>
      </c>
      <c r="F69" s="28">
        <f t="shared" si="5"/>
        <v>175.52549488341717</v>
      </c>
      <c r="G69" s="28">
        <f t="shared" si="6"/>
        <v>224.47450511658283</v>
      </c>
      <c r="H69" s="28">
        <f t="shared" si="9"/>
        <v>41901.644266903539</v>
      </c>
      <c r="I69" s="28">
        <f t="shared" si="0"/>
        <v>120429.23286016399</v>
      </c>
      <c r="J69" s="28">
        <f t="shared" si="7"/>
        <v>213294.94053778765</v>
      </c>
      <c r="K69" s="28">
        <f t="shared" si="10"/>
        <v>92865.707677623664</v>
      </c>
      <c r="L69" s="28">
        <f>IF(E69="","",$M$5*C69)</f>
        <v>32.956567634467746</v>
      </c>
      <c r="M69" s="29">
        <f>IF(E69="","",SUM($L$31:L69))</f>
        <v>1456.897148315107</v>
      </c>
    </row>
    <row r="70" spans="1:13" x14ac:dyDescent="0.2">
      <c r="A70" s="23">
        <f t="shared" si="1"/>
        <v>40</v>
      </c>
      <c r="B70" s="24">
        <f t="shared" si="2"/>
        <v>44287</v>
      </c>
      <c r="C70" s="28">
        <f t="shared" si="3"/>
        <v>130.87931432210078</v>
      </c>
      <c r="D70" s="28">
        <f t="shared" si="4"/>
        <v>569.12068567789925</v>
      </c>
      <c r="E70" s="28">
        <f t="shared" si="8"/>
        <v>77958.467907582555</v>
      </c>
      <c r="F70" s="28">
        <f t="shared" si="5"/>
        <v>174.59018444543142</v>
      </c>
      <c r="G70" s="28">
        <f t="shared" si="6"/>
        <v>225.40981555456858</v>
      </c>
      <c r="H70" s="28">
        <f t="shared" si="9"/>
        <v>41676.234451348973</v>
      </c>
      <c r="I70" s="28">
        <f t="shared" si="0"/>
        <v>119634.70235893154</v>
      </c>
      <c r="J70" s="28">
        <f t="shared" si="7"/>
        <v>213647.21447337404</v>
      </c>
      <c r="K70" s="28">
        <f t="shared" si="10"/>
        <v>94012.512114442507</v>
      </c>
      <c r="L70" s="28">
        <f>IF(E70="","",$M$5*C70)</f>
        <v>32.719828580525196</v>
      </c>
      <c r="M70" s="29">
        <f>IF(E70="","",SUM($L$31:L70))</f>
        <v>1489.6169768956322</v>
      </c>
    </row>
    <row r="71" spans="1:13" x14ac:dyDescent="0.2">
      <c r="A71" s="23">
        <f t="shared" si="1"/>
        <v>41</v>
      </c>
      <c r="B71" s="24">
        <f t="shared" si="2"/>
        <v>44317</v>
      </c>
      <c r="C71" s="28">
        <f t="shared" si="3"/>
        <v>129.93077984597093</v>
      </c>
      <c r="D71" s="28">
        <f t="shared" si="4"/>
        <v>570.06922015402904</v>
      </c>
      <c r="E71" s="28">
        <f t="shared" si="8"/>
        <v>77388.398687428533</v>
      </c>
      <c r="F71" s="28">
        <f t="shared" si="5"/>
        <v>173.65097688062073</v>
      </c>
      <c r="G71" s="28">
        <f t="shared" si="6"/>
        <v>226.34902311937927</v>
      </c>
      <c r="H71" s="28">
        <f t="shared" si="9"/>
        <v>41449.885428229594</v>
      </c>
      <c r="I71" s="28">
        <f t="shared" si="0"/>
        <v>118838.28411565813</v>
      </c>
      <c r="J71" s="28">
        <f t="shared" si="7"/>
        <v>214000.0702180056</v>
      </c>
      <c r="K71" s="28">
        <f t="shared" si="10"/>
        <v>95161.786102347469</v>
      </c>
      <c r="L71" s="28">
        <f>IF(E71="","",$M$5*C71)</f>
        <v>32.482694961492733</v>
      </c>
      <c r="M71" s="29">
        <f>IF(E71="","",SUM($L$31:L71))</f>
        <v>1522.099671857125</v>
      </c>
    </row>
    <row r="72" spans="1:13" x14ac:dyDescent="0.2">
      <c r="A72" s="23">
        <f t="shared" si="1"/>
        <v>42</v>
      </c>
      <c r="B72" s="24">
        <f t="shared" si="2"/>
        <v>44348</v>
      </c>
      <c r="C72" s="28">
        <f t="shared" si="3"/>
        <v>128.98066447904756</v>
      </c>
      <c r="D72" s="28">
        <f t="shared" si="4"/>
        <v>571.01933552095238</v>
      </c>
      <c r="E72" s="28">
        <f t="shared" si="8"/>
        <v>76817.379351907584</v>
      </c>
      <c r="F72" s="28">
        <f t="shared" si="5"/>
        <v>172.70785595095663</v>
      </c>
      <c r="G72" s="28">
        <f t="shared" si="6"/>
        <v>227.29214404904337</v>
      </c>
      <c r="H72" s="28">
        <f t="shared" si="9"/>
        <v>41222.593284180548</v>
      </c>
      <c r="I72" s="28">
        <f t="shared" si="0"/>
        <v>118039.97263608813</v>
      </c>
      <c r="J72" s="28">
        <f t="shared" si="7"/>
        <v>214353.50873258727</v>
      </c>
      <c r="K72" s="28">
        <f t="shared" si="10"/>
        <v>96313.536096499141</v>
      </c>
      <c r="L72" s="28">
        <f>IF(E72="","",$M$5*C72)</f>
        <v>32.24516611976189</v>
      </c>
      <c r="M72" s="29">
        <f>IF(E72="","",SUM($L$31:L72))</f>
        <v>1554.344837976887</v>
      </c>
    </row>
    <row r="73" spans="1:13" x14ac:dyDescent="0.2">
      <c r="A73" s="23">
        <f t="shared" si="1"/>
        <v>43</v>
      </c>
      <c r="B73" s="24">
        <f t="shared" si="2"/>
        <v>44378</v>
      </c>
      <c r="C73" s="28">
        <f t="shared" si="3"/>
        <v>128.02896558651264</v>
      </c>
      <c r="D73" s="28">
        <f t="shared" si="4"/>
        <v>571.97103441348736</v>
      </c>
      <c r="E73" s="28">
        <f t="shared" si="8"/>
        <v>76245.40831749409</v>
      </c>
      <c r="F73" s="28">
        <f t="shared" si="5"/>
        <v>171.76080535075229</v>
      </c>
      <c r="G73" s="28">
        <f t="shared" si="6"/>
        <v>228.23919464924771</v>
      </c>
      <c r="H73" s="28">
        <f t="shared" si="9"/>
        <v>40994.354089531298</v>
      </c>
      <c r="I73" s="28">
        <f t="shared" si="0"/>
        <v>117239.76240702538</v>
      </c>
      <c r="J73" s="28">
        <f t="shared" si="7"/>
        <v>214707.53097961101</v>
      </c>
      <c r="K73" s="28">
        <f t="shared" si="10"/>
        <v>97467.768572585628</v>
      </c>
      <c r="L73" s="28">
        <f>IF(E73="","",$M$5*C73)</f>
        <v>32.00724139662816</v>
      </c>
      <c r="M73" s="29">
        <f>IF(E73="","",SUM($L$31:L73))</f>
        <v>1586.3520793735152</v>
      </c>
    </row>
    <row r="74" spans="1:13" x14ac:dyDescent="0.2">
      <c r="A74" s="23">
        <f t="shared" si="1"/>
        <v>44</v>
      </c>
      <c r="B74" s="24">
        <f t="shared" si="2"/>
        <v>44409</v>
      </c>
      <c r="C74" s="28">
        <f t="shared" si="3"/>
        <v>127.07568052915683</v>
      </c>
      <c r="D74" s="28">
        <f t="shared" si="4"/>
        <v>572.92431947084322</v>
      </c>
      <c r="E74" s="28">
        <f t="shared" si="8"/>
        <v>75672.48399802325</v>
      </c>
      <c r="F74" s="28">
        <f t="shared" si="5"/>
        <v>170.80980870638041</v>
      </c>
      <c r="G74" s="28">
        <f t="shared" si="6"/>
        <v>229.19019129361959</v>
      </c>
      <c r="H74" s="28">
        <f t="shared" si="9"/>
        <v>40765.163898237675</v>
      </c>
      <c r="I74" s="28">
        <f t="shared" si="0"/>
        <v>116437.64789626093</v>
      </c>
      <c r="J74" s="28">
        <f t="shared" si="7"/>
        <v>215062.13792315839</v>
      </c>
      <c r="K74" s="28">
        <f t="shared" si="10"/>
        <v>98624.49002689746</v>
      </c>
      <c r="L74" s="28">
        <f>IF(E74="","",$M$5*C74)</f>
        <v>31.768920132289207</v>
      </c>
      <c r="M74" s="29">
        <f>IF(E74="","",SUM($L$31:L74))</f>
        <v>1618.1209995058043</v>
      </c>
    </row>
    <row r="75" spans="1:13" x14ac:dyDescent="0.2">
      <c r="A75" s="23">
        <f t="shared" si="1"/>
        <v>45</v>
      </c>
      <c r="B75" s="24">
        <f t="shared" si="2"/>
        <v>44440</v>
      </c>
      <c r="C75" s="28">
        <f t="shared" si="3"/>
        <v>126.12080666337209</v>
      </c>
      <c r="D75" s="28">
        <f t="shared" si="4"/>
        <v>573.87919333662785</v>
      </c>
      <c r="E75" s="28">
        <f t="shared" si="8"/>
        <v>75098.60480468662</v>
      </c>
      <c r="F75" s="28">
        <f t="shared" si="5"/>
        <v>169.8548495759903</v>
      </c>
      <c r="G75" s="28">
        <f t="shared" si="6"/>
        <v>230.1451504240097</v>
      </c>
      <c r="H75" s="28">
        <f t="shared" si="9"/>
        <v>40535.018747813665</v>
      </c>
      <c r="I75" s="28">
        <f t="shared" si="0"/>
        <v>115633.62355250028</v>
      </c>
      <c r="J75" s="28">
        <f t="shared" si="7"/>
        <v>215417.33052890326</v>
      </c>
      <c r="K75" s="28">
        <f t="shared" si="10"/>
        <v>99783.706976402973</v>
      </c>
      <c r="L75" s="28">
        <f>IF(E75="","",$M$5*C75)</f>
        <v>31.530201665843023</v>
      </c>
      <c r="M75" s="29">
        <f>IF(E75="","",SUM($L$31:L75))</f>
        <v>1649.6512011716472</v>
      </c>
    </row>
    <row r="76" spans="1:13" x14ac:dyDescent="0.2">
      <c r="A76" s="23">
        <f t="shared" si="1"/>
        <v>46</v>
      </c>
      <c r="B76" s="24">
        <f t="shared" si="2"/>
        <v>44470</v>
      </c>
      <c r="C76" s="28">
        <f t="shared" si="3"/>
        <v>125.16434134114438</v>
      </c>
      <c r="D76" s="28">
        <f t="shared" si="4"/>
        <v>574.83565865885566</v>
      </c>
      <c r="E76" s="28">
        <f t="shared" si="8"/>
        <v>74523.769146027771</v>
      </c>
      <c r="F76" s="28">
        <f t="shared" si="5"/>
        <v>168.8959114492236</v>
      </c>
      <c r="G76" s="28">
        <f t="shared" si="6"/>
        <v>231.1040885507764</v>
      </c>
      <c r="H76" s="28">
        <f t="shared" si="9"/>
        <v>40303.914659262889</v>
      </c>
      <c r="I76" s="28">
        <f t="shared" si="0"/>
        <v>114827.68380529067</v>
      </c>
      <c r="J76" s="28">
        <f t="shared" si="7"/>
        <v>215773.10976411437</v>
      </c>
      <c r="K76" s="28">
        <f t="shared" si="10"/>
        <v>100945.4259588237</v>
      </c>
      <c r="L76" s="28">
        <f>IF(E76="","",$M$5*C76)</f>
        <v>31.291085335286095</v>
      </c>
      <c r="M76" s="29">
        <f>IF(E76="","",SUM($L$31:L76))</f>
        <v>1680.9422865069334</v>
      </c>
    </row>
    <row r="77" spans="1:13" x14ac:dyDescent="0.2">
      <c r="A77" s="23">
        <f t="shared" si="1"/>
        <v>47</v>
      </c>
      <c r="B77" s="24">
        <f t="shared" si="2"/>
        <v>44501</v>
      </c>
      <c r="C77" s="28">
        <f t="shared" si="3"/>
        <v>124.20628191004629</v>
      </c>
      <c r="D77" s="28">
        <f t="shared" si="4"/>
        <v>575.7937180899537</v>
      </c>
      <c r="E77" s="28">
        <f t="shared" si="8"/>
        <v>73947.97542793781</v>
      </c>
      <c r="F77" s="28">
        <f t="shared" si="5"/>
        <v>167.93297774692871</v>
      </c>
      <c r="G77" s="28">
        <f t="shared" si="6"/>
        <v>232.06702225307129</v>
      </c>
      <c r="H77" s="28">
        <f t="shared" si="9"/>
        <v>40071.847637009821</v>
      </c>
      <c r="I77" s="28">
        <f t="shared" si="0"/>
        <v>114019.82306494763</v>
      </c>
      <c r="J77" s="28">
        <f t="shared" si="7"/>
        <v>216129.47659765795</v>
      </c>
      <c r="K77" s="28">
        <f t="shared" si="10"/>
        <v>102109.65353271032</v>
      </c>
      <c r="L77" s="28">
        <f>IF(E77="","",$M$5*C77)</f>
        <v>31.051570477511572</v>
      </c>
      <c r="M77" s="29">
        <f>IF(E77="","",SUM($L$31:L77))</f>
        <v>1711.9938569844451</v>
      </c>
    </row>
    <row r="78" spans="1:13" x14ac:dyDescent="0.2">
      <c r="A78" s="23">
        <f t="shared" si="1"/>
        <v>48</v>
      </c>
      <c r="B78" s="24">
        <f t="shared" si="2"/>
        <v>44531</v>
      </c>
      <c r="C78" s="28">
        <f t="shared" si="3"/>
        <v>123.24662571322969</v>
      </c>
      <c r="D78" s="28">
        <f t="shared" si="4"/>
        <v>576.75337428677028</v>
      </c>
      <c r="E78" s="28">
        <f t="shared" si="8"/>
        <v>73371.222053651043</v>
      </c>
      <c r="F78" s="28">
        <f t="shared" si="5"/>
        <v>166.96603182087426</v>
      </c>
      <c r="G78" s="28">
        <f t="shared" si="6"/>
        <v>233.03396817912574</v>
      </c>
      <c r="H78" s="28">
        <f t="shared" si="9"/>
        <v>39838.813668830699</v>
      </c>
      <c r="I78" s="28">
        <f t="shared" si="0"/>
        <v>113210.03572248174</v>
      </c>
      <c r="J78" s="28">
        <f t="shared" si="7"/>
        <v>216486.43200000044</v>
      </c>
      <c r="K78" s="28">
        <f t="shared" si="10"/>
        <v>103276.3962775187</v>
      </c>
      <c r="L78" s="28">
        <f>IF(E78="","",$M$5*C78)</f>
        <v>30.811656428307423</v>
      </c>
      <c r="M78" s="29">
        <f>IF(E78="","",SUM($L$31:L78))</f>
        <v>1742.8055134127526</v>
      </c>
    </row>
    <row r="79" spans="1:13" x14ac:dyDescent="0.2">
      <c r="A79" s="23">
        <f t="shared" si="1"/>
        <v>49</v>
      </c>
      <c r="B79" s="24">
        <f t="shared" si="2"/>
        <v>44562</v>
      </c>
      <c r="C79" s="28">
        <f t="shared" si="3"/>
        <v>122.28537008941841</v>
      </c>
      <c r="D79" s="28">
        <f t="shared" si="4"/>
        <v>577.71462991058161</v>
      </c>
      <c r="E79" s="28">
        <f t="shared" si="8"/>
        <v>72793.507423740462</v>
      </c>
      <c r="F79" s="28">
        <f t="shared" si="5"/>
        <v>165.99505695346124</v>
      </c>
      <c r="G79" s="28">
        <f t="shared" si="6"/>
        <v>234.00494304653876</v>
      </c>
      <c r="H79" s="28">
        <f t="shared" si="9"/>
        <v>39604.808725784162</v>
      </c>
      <c r="I79" s="28">
        <f t="shared" si="0"/>
        <v>112398.31614952462</v>
      </c>
      <c r="J79" s="28">
        <f t="shared" si="7"/>
        <v>216843.97694321105</v>
      </c>
      <c r="K79" s="28">
        <f t="shared" si="10"/>
        <v>104445.66079368643</v>
      </c>
      <c r="L79" s="28">
        <f>IF(E79="","",$M$5*C79)</f>
        <v>30.571342522354602</v>
      </c>
      <c r="M79" s="29">
        <f>IF(E79="","",SUM($L$31:L79))</f>
        <v>1773.3768559351072</v>
      </c>
    </row>
    <row r="80" spans="1:13" x14ac:dyDescent="0.2">
      <c r="A80" s="23">
        <f t="shared" si="1"/>
        <v>50</v>
      </c>
      <c r="B80" s="24">
        <f t="shared" si="2"/>
        <v>44593</v>
      </c>
      <c r="C80" s="28">
        <f t="shared" si="3"/>
        <v>121.32251237290077</v>
      </c>
      <c r="D80" s="28">
        <f t="shared" si="4"/>
        <v>578.67748762709925</v>
      </c>
      <c r="E80" s="28">
        <f t="shared" si="8"/>
        <v>72214.829936113369</v>
      </c>
      <c r="F80" s="28">
        <f t="shared" si="5"/>
        <v>165.02003635743401</v>
      </c>
      <c r="G80" s="28">
        <f t="shared" si="6"/>
        <v>234.97996364256599</v>
      </c>
      <c r="H80" s="28">
        <f t="shared" si="9"/>
        <v>39369.828762141595</v>
      </c>
      <c r="I80" s="28">
        <f t="shared" si="0"/>
        <v>111584.65869825496</v>
      </c>
      <c r="J80" s="28">
        <f t="shared" si="7"/>
        <v>217202.11240096448</v>
      </c>
      <c r="K80" s="28">
        <f t="shared" si="10"/>
        <v>105617.45370270952</v>
      </c>
      <c r="L80" s="28">
        <f>IF(E80="","",$M$5*C80)</f>
        <v>30.330628093225194</v>
      </c>
      <c r="M80" s="29">
        <f>IF(E80="","",SUM($L$31:L80))</f>
        <v>1803.7074840283324</v>
      </c>
    </row>
    <row r="81" spans="1:13" x14ac:dyDescent="0.2">
      <c r="A81" s="23">
        <f t="shared" si="1"/>
        <v>51</v>
      </c>
      <c r="B81" s="24">
        <f t="shared" si="2"/>
        <v>44621</v>
      </c>
      <c r="C81" s="28">
        <f t="shared" si="3"/>
        <v>120.35804989352229</v>
      </c>
      <c r="D81" s="28">
        <f t="shared" si="4"/>
        <v>579.64195010647768</v>
      </c>
      <c r="E81" s="28">
        <f t="shared" si="8"/>
        <v>71635.187986006888</v>
      </c>
      <c r="F81" s="28">
        <f t="shared" si="5"/>
        <v>164.04095317558998</v>
      </c>
      <c r="G81" s="28">
        <f t="shared" si="6"/>
        <v>235.95904682441002</v>
      </c>
      <c r="H81" s="28">
        <f t="shared" si="9"/>
        <v>39133.869715317182</v>
      </c>
      <c r="I81" s="28">
        <f t="shared" si="0"/>
        <v>110769.05770132407</v>
      </c>
      <c r="J81" s="28">
        <f t="shared" si="7"/>
        <v>217560.83934854349</v>
      </c>
      <c r="K81" s="28">
        <f t="shared" si="10"/>
        <v>106791.78164721942</v>
      </c>
      <c r="L81" s="28">
        <f>IF(E81="","",$M$5*C81)</f>
        <v>30.089512473380573</v>
      </c>
      <c r="M81" s="29">
        <f>IF(E81="","",SUM($L$31:L81))</f>
        <v>1833.796996501713</v>
      </c>
    </row>
    <row r="82" spans="1:13" x14ac:dyDescent="0.2">
      <c r="A82" s="23">
        <f t="shared" si="1"/>
        <v>52</v>
      </c>
      <c r="B82" s="24">
        <f t="shared" si="2"/>
        <v>44652</v>
      </c>
      <c r="C82" s="28">
        <f t="shared" si="3"/>
        <v>119.39197997667816</v>
      </c>
      <c r="D82" s="28">
        <f t="shared" si="4"/>
        <v>580.60802002332184</v>
      </c>
      <c r="E82" s="28">
        <f t="shared" si="8"/>
        <v>71054.579965983561</v>
      </c>
      <c r="F82" s="28">
        <f t="shared" si="5"/>
        <v>163.05779048048825</v>
      </c>
      <c r="G82" s="28">
        <f t="shared" si="6"/>
        <v>236.94220951951175</v>
      </c>
      <c r="H82" s="28">
        <f t="shared" si="9"/>
        <v>38896.92750579767</v>
      </c>
      <c r="I82" s="28">
        <f t="shared" si="0"/>
        <v>109951.50747178122</v>
      </c>
      <c r="J82" s="28">
        <f t="shared" si="7"/>
        <v>217920.15876284163</v>
      </c>
      <c r="K82" s="28">
        <f t="shared" si="10"/>
        <v>107968.65129106041</v>
      </c>
      <c r="L82" s="28">
        <f>IF(E82="","",$M$5*C82)</f>
        <v>29.847994994169539</v>
      </c>
      <c r="M82" s="29">
        <f>IF(E82="","",SUM($L$31:L82))</f>
        <v>1863.6449914958826</v>
      </c>
    </row>
    <row r="83" spans="1:13" x14ac:dyDescent="0.2">
      <c r="A83" s="23">
        <f t="shared" si="1"/>
        <v>53</v>
      </c>
      <c r="B83" s="24">
        <f t="shared" si="2"/>
        <v>44682</v>
      </c>
      <c r="C83" s="28">
        <f t="shared" si="3"/>
        <v>118.42429994330594</v>
      </c>
      <c r="D83" s="28">
        <f t="shared" si="4"/>
        <v>581.57570005669402</v>
      </c>
      <c r="E83" s="28">
        <f t="shared" si="8"/>
        <v>70473.004265926866</v>
      </c>
      <c r="F83" s="28">
        <f t="shared" si="5"/>
        <v>162.07053127415696</v>
      </c>
      <c r="G83" s="28">
        <f t="shared" si="6"/>
        <v>237.92946872584304</v>
      </c>
      <c r="H83" s="28">
        <f t="shared" si="9"/>
        <v>38658.998037071826</v>
      </c>
      <c r="I83" s="28">
        <f t="shared" si="0"/>
        <v>109132.00230299869</v>
      </c>
      <c r="J83" s="28">
        <f t="shared" si="7"/>
        <v>218280.07162236582</v>
      </c>
      <c r="K83" s="28">
        <f t="shared" si="10"/>
        <v>109148.06931936713</v>
      </c>
      <c r="L83" s="28">
        <f>IF(E83="","",$M$5*C83)</f>
        <v>29.606074985826485</v>
      </c>
      <c r="M83" s="29">
        <f>IF(E83="","",SUM($L$31:L83))</f>
        <v>1893.2510664817091</v>
      </c>
    </row>
    <row r="84" spans="1:13" x14ac:dyDescent="0.2">
      <c r="A84" s="23">
        <f t="shared" si="1"/>
        <v>54</v>
      </c>
      <c r="B84" s="24">
        <f t="shared" si="2"/>
        <v>44713</v>
      </c>
      <c r="C84" s="28">
        <f t="shared" si="3"/>
        <v>117.45500710987811</v>
      </c>
      <c r="D84" s="28">
        <f t="shared" si="4"/>
        <v>582.54499289012188</v>
      </c>
      <c r="E84" s="28">
        <f t="shared" si="8"/>
        <v>69890.459273036744</v>
      </c>
      <c r="F84" s="28">
        <f t="shared" si="5"/>
        <v>161.07915848779928</v>
      </c>
      <c r="G84" s="28">
        <f t="shared" si="6"/>
        <v>238.92084151220072</v>
      </c>
      <c r="H84" s="28">
        <f t="shared" si="9"/>
        <v>38420.077195559628</v>
      </c>
      <c r="I84" s="28">
        <f t="shared" si="0"/>
        <v>108310.53646859637</v>
      </c>
      <c r="J84" s="28">
        <f t="shared" si="7"/>
        <v>218640.57890723913</v>
      </c>
      <c r="K84" s="28">
        <f t="shared" si="10"/>
        <v>110330.04243864276</v>
      </c>
      <c r="L84" s="28">
        <f>IF(E84="","",$M$5*C84)</f>
        <v>29.363751777469528</v>
      </c>
      <c r="M84" s="29">
        <f>IF(E84="","",SUM($L$31:L84))</f>
        <v>1922.6148182591787</v>
      </c>
    </row>
    <row r="85" spans="1:13" x14ac:dyDescent="0.2">
      <c r="A85" s="23">
        <f t="shared" si="1"/>
        <v>55</v>
      </c>
      <c r="B85" s="24">
        <f t="shared" si="2"/>
        <v>44743</v>
      </c>
      <c r="C85" s="28">
        <f t="shared" si="3"/>
        <v>116.48409878839458</v>
      </c>
      <c r="D85" s="28">
        <f t="shared" si="4"/>
        <v>583.51590121160541</v>
      </c>
      <c r="E85" s="28">
        <f t="shared" si="8"/>
        <v>69306.943371825138</v>
      </c>
      <c r="F85" s="28">
        <f t="shared" si="5"/>
        <v>160.08365498149846</v>
      </c>
      <c r="G85" s="28">
        <f t="shared" si="6"/>
        <v>239.91634501850154</v>
      </c>
      <c r="H85" s="28">
        <f t="shared" si="9"/>
        <v>38180.160850541128</v>
      </c>
      <c r="I85" s="28">
        <f t="shared" si="0"/>
        <v>107487.10422236627</v>
      </c>
      <c r="J85" s="28">
        <f t="shared" si="7"/>
        <v>219001.68159920335</v>
      </c>
      <c r="K85" s="28">
        <f t="shared" si="10"/>
        <v>111514.57737683709</v>
      </c>
      <c r="L85" s="28">
        <f>IF(E85="","",$M$5*C85)</f>
        <v>29.121024697098644</v>
      </c>
      <c r="M85" s="29">
        <f>IF(E85="","",SUM($L$31:L85))</f>
        <v>1951.7358429562773</v>
      </c>
    </row>
    <row r="86" spans="1:13" x14ac:dyDescent="0.2">
      <c r="A86" s="23">
        <f t="shared" si="1"/>
        <v>56</v>
      </c>
      <c r="B86" s="24">
        <f t="shared" si="2"/>
        <v>44774</v>
      </c>
      <c r="C86" s="28">
        <f t="shared" si="3"/>
        <v>115.51157228637524</v>
      </c>
      <c r="D86" s="28">
        <f t="shared" si="4"/>
        <v>584.48842771362479</v>
      </c>
      <c r="E86" s="28">
        <f t="shared" si="8"/>
        <v>68722.454944111509</v>
      </c>
      <c r="F86" s="28">
        <f t="shared" si="5"/>
        <v>159.08400354392137</v>
      </c>
      <c r="G86" s="28">
        <f t="shared" si="6"/>
        <v>240.91599645607863</v>
      </c>
      <c r="H86" s="28">
        <f t="shared" si="9"/>
        <v>37939.244854085046</v>
      </c>
      <c r="I86" s="28">
        <f t="shared" si="0"/>
        <v>106661.69979819655</v>
      </c>
      <c r="J86" s="28">
        <f t="shared" si="7"/>
        <v>219363.3806816217</v>
      </c>
      <c r="K86" s="28">
        <f t="shared" si="10"/>
        <v>112701.68088342514</v>
      </c>
      <c r="L86" s="28">
        <f>IF(E86="","",$M$5*C86)</f>
        <v>28.87789307159381</v>
      </c>
      <c r="M86" s="29">
        <f>IF(E86="","",SUM($L$31:L86))</f>
        <v>1980.6137360278713</v>
      </c>
    </row>
    <row r="87" spans="1:13" x14ac:dyDescent="0.2">
      <c r="A87" s="23">
        <f t="shared" si="1"/>
        <v>57</v>
      </c>
      <c r="B87" s="24">
        <f t="shared" si="2"/>
        <v>44805</v>
      </c>
      <c r="C87" s="28">
        <f t="shared" si="3"/>
        <v>114.53742490685252</v>
      </c>
      <c r="D87" s="28">
        <f t="shared" si="4"/>
        <v>585.46257509314751</v>
      </c>
      <c r="E87" s="28">
        <f t="shared" si="8"/>
        <v>68136.992369018364</v>
      </c>
      <c r="F87" s="28">
        <f t="shared" si="5"/>
        <v>158.08018689202103</v>
      </c>
      <c r="G87" s="28">
        <f t="shared" si="6"/>
        <v>241.91981310797897</v>
      </c>
      <c r="H87" s="28">
        <f t="shared" si="9"/>
        <v>37697.32504097707</v>
      </c>
      <c r="I87" s="28">
        <f t="shared" si="0"/>
        <v>105834.31740999543</v>
      </c>
      <c r="J87" s="28">
        <f t="shared" si="7"/>
        <v>219725.67713948147</v>
      </c>
      <c r="K87" s="28">
        <f t="shared" si="10"/>
        <v>113891.35972948604</v>
      </c>
      <c r="L87" s="28">
        <f>IF(E87="","",$M$5*C87)</f>
        <v>28.63435622671313</v>
      </c>
      <c r="M87" s="29">
        <f>IF(E87="","",SUM($L$31:L87))</f>
        <v>2009.2480922545844</v>
      </c>
    </row>
    <row r="88" spans="1:13" x14ac:dyDescent="0.2">
      <c r="A88" s="23">
        <f t="shared" si="1"/>
        <v>58</v>
      </c>
      <c r="B88" s="24">
        <f t="shared" si="2"/>
        <v>44835</v>
      </c>
      <c r="C88" s="28">
        <f t="shared" si="3"/>
        <v>113.56165394836395</v>
      </c>
      <c r="D88" s="28">
        <f t="shared" si="4"/>
        <v>586.43834605163602</v>
      </c>
      <c r="E88" s="28">
        <f t="shared" si="8"/>
        <v>67550.554022966724</v>
      </c>
      <c r="F88" s="28">
        <f t="shared" si="5"/>
        <v>157.07218767073778</v>
      </c>
      <c r="G88" s="28">
        <f t="shared" si="6"/>
        <v>242.92781232926222</v>
      </c>
      <c r="H88" s="28">
        <f t="shared" si="9"/>
        <v>37454.397228647809</v>
      </c>
      <c r="I88" s="28">
        <f t="shared" si="0"/>
        <v>105004.95125161453</v>
      </c>
      <c r="J88" s="28">
        <f t="shared" si="7"/>
        <v>220088.5719593968</v>
      </c>
      <c r="K88" s="28">
        <f t="shared" si="10"/>
        <v>115083.62070778226</v>
      </c>
      <c r="L88" s="28">
        <f>IF(E88="","",$M$5*C88)</f>
        <v>28.390413487090989</v>
      </c>
      <c r="M88" s="29">
        <f>IF(E88="","",SUM($L$31:L88))</f>
        <v>2037.6385057416753</v>
      </c>
    </row>
    <row r="89" spans="1:13" x14ac:dyDescent="0.2">
      <c r="A89" s="23">
        <f t="shared" si="1"/>
        <v>59</v>
      </c>
      <c r="B89" s="24">
        <f t="shared" si="2"/>
        <v>44866</v>
      </c>
      <c r="C89" s="28">
        <f t="shared" si="3"/>
        <v>112.58425670494455</v>
      </c>
      <c r="D89" s="28">
        <f t="shared" si="4"/>
        <v>587.41574329505545</v>
      </c>
      <c r="E89" s="28">
        <f t="shared" si="8"/>
        <v>66963.138279671664</v>
      </c>
      <c r="F89" s="28">
        <f t="shared" si="5"/>
        <v>156.0599884526992</v>
      </c>
      <c r="G89" s="28">
        <f t="shared" si="6"/>
        <v>243.9400115473008</v>
      </c>
      <c r="H89" s="28">
        <f t="shared" si="9"/>
        <v>37210.457217100506</v>
      </c>
      <c r="I89" s="28">
        <f t="shared" si="0"/>
        <v>104173.59549677218</v>
      </c>
      <c r="J89" s="28">
        <f t="shared" si="7"/>
        <v>220452.06612961125</v>
      </c>
      <c r="K89" s="28">
        <f t="shared" si="10"/>
        <v>116278.47063283907</v>
      </c>
      <c r="L89" s="28">
        <f>IF(E89="","",$M$5*C89)</f>
        <v>28.146064176236138</v>
      </c>
      <c r="M89" s="29">
        <f>IF(E89="","",SUM($L$31:L89))</f>
        <v>2065.7845699179115</v>
      </c>
    </row>
    <row r="90" spans="1:13" x14ac:dyDescent="0.2">
      <c r="A90" s="23">
        <f t="shared" si="1"/>
        <v>60</v>
      </c>
      <c r="B90" s="24">
        <f t="shared" si="2"/>
        <v>44896</v>
      </c>
      <c r="C90" s="28">
        <f t="shared" si="3"/>
        <v>111.60523046611945</v>
      </c>
      <c r="D90" s="28">
        <f t="shared" si="4"/>
        <v>588.39476953388055</v>
      </c>
      <c r="E90" s="28">
        <f t="shared" si="8"/>
        <v>66374.743510137778</v>
      </c>
      <c r="F90" s="28">
        <f t="shared" si="5"/>
        <v>155.04357173791877</v>
      </c>
      <c r="G90" s="28">
        <f t="shared" si="6"/>
        <v>244.95642826208123</v>
      </c>
      <c r="H90" s="28">
        <f t="shared" si="9"/>
        <v>36965.500788838428</v>
      </c>
      <c r="I90" s="28">
        <f t="shared" si="0"/>
        <v>103340.24429897621</v>
      </c>
      <c r="J90" s="28">
        <f t="shared" si="7"/>
        <v>220816.1606400006</v>
      </c>
      <c r="K90" s="28">
        <f t="shared" si="10"/>
        <v>117475.91634102439</v>
      </c>
      <c r="L90" s="28">
        <f>IF(E90="","",$M$5*C90)</f>
        <v>27.901307616529863</v>
      </c>
      <c r="M90" s="29">
        <f>IF(E90="","",SUM($L$31:L90))</f>
        <v>2093.6858775344413</v>
      </c>
    </row>
    <row r="91" spans="1:13" x14ac:dyDescent="0.2">
      <c r="A91" s="23">
        <f t="shared" si="1"/>
        <v>61</v>
      </c>
      <c r="B91" s="24">
        <f t="shared" si="2"/>
        <v>44927</v>
      </c>
      <c r="C91" s="28">
        <f t="shared" si="3"/>
        <v>110.62457251689631</v>
      </c>
      <c r="D91" s="28">
        <f t="shared" si="4"/>
        <v>589.37542748310375</v>
      </c>
      <c r="E91" s="28">
        <f t="shared" si="8"/>
        <v>65785.368082654677</v>
      </c>
      <c r="F91" s="28">
        <f t="shared" si="5"/>
        <v>154.02291995349344</v>
      </c>
      <c r="G91" s="28">
        <f t="shared" si="6"/>
        <v>245.97708004650656</v>
      </c>
      <c r="H91" s="28">
        <f t="shared" si="9"/>
        <v>36719.523708791923</v>
      </c>
      <c r="I91" s="28">
        <f t="shared" si="0"/>
        <v>102504.8917914466</v>
      </c>
      <c r="J91" s="28">
        <f t="shared" si="7"/>
        <v>221180.85648207544</v>
      </c>
      <c r="K91" s="28">
        <f t="shared" si="10"/>
        <v>118675.96469062884</v>
      </c>
      <c r="L91" s="28">
        <f>IF(E91="","",$M$5*C91)</f>
        <v>27.656143129224077</v>
      </c>
      <c r="M91" s="29">
        <f>IF(E91="","",SUM($L$31:L91))</f>
        <v>2121.3420206636652</v>
      </c>
    </row>
    <row r="92" spans="1:13" x14ac:dyDescent="0.2">
      <c r="A92" s="23">
        <f t="shared" si="1"/>
        <v>62</v>
      </c>
      <c r="B92" s="24">
        <f t="shared" si="2"/>
        <v>44958</v>
      </c>
      <c r="C92" s="28">
        <f t="shared" si="3"/>
        <v>109.64228013775781</v>
      </c>
      <c r="D92" s="28">
        <f t="shared" si="4"/>
        <v>590.35771986224222</v>
      </c>
      <c r="E92" s="28">
        <f t="shared" si="8"/>
        <v>65195.010362792433</v>
      </c>
      <c r="F92" s="28">
        <f t="shared" si="5"/>
        <v>152.99801545329967</v>
      </c>
      <c r="G92" s="28">
        <f t="shared" si="6"/>
        <v>247.00198454670033</v>
      </c>
      <c r="H92" s="28">
        <f t="shared" si="9"/>
        <v>36472.52172424522</v>
      </c>
      <c r="I92" s="28">
        <f t="shared" si="0"/>
        <v>101667.53208703766</v>
      </c>
      <c r="J92" s="28">
        <f t="shared" si="7"/>
        <v>221546.15464898394</v>
      </c>
      <c r="K92" s="28">
        <f t="shared" si="10"/>
        <v>119878.62256194628</v>
      </c>
      <c r="L92" s="28">
        <f>IF(E92="","",$M$5*C92)</f>
        <v>27.410570034439452</v>
      </c>
      <c r="M92" s="29">
        <f>IF(E92="","",SUM($L$31:L92))</f>
        <v>2148.7525906981045</v>
      </c>
    </row>
    <row r="93" spans="1:13" x14ac:dyDescent="0.2">
      <c r="A93" s="23">
        <f t="shared" si="1"/>
        <v>63</v>
      </c>
      <c r="B93" s="24">
        <f t="shared" si="2"/>
        <v>44986</v>
      </c>
      <c r="C93" s="28">
        <f t="shared" si="3"/>
        <v>108.65835060465406</v>
      </c>
      <c r="D93" s="28">
        <f t="shared" si="4"/>
        <v>591.34164939534594</v>
      </c>
      <c r="E93" s="28">
        <f t="shared" si="8"/>
        <v>64603.668713397085</v>
      </c>
      <c r="F93" s="28">
        <f t="shared" si="5"/>
        <v>151.96884051768842</v>
      </c>
      <c r="G93" s="28">
        <f t="shared" si="6"/>
        <v>248.03115948231158</v>
      </c>
      <c r="H93" s="28">
        <f t="shared" si="9"/>
        <v>36224.490564762906</v>
      </c>
      <c r="I93" s="28">
        <f t="shared" si="0"/>
        <v>100828.15927815999</v>
      </c>
      <c r="J93" s="28">
        <f t="shared" si="7"/>
        <v>221912.05613551452</v>
      </c>
      <c r="K93" s="28">
        <f t="shared" si="10"/>
        <v>121083.89685735453</v>
      </c>
      <c r="L93" s="28">
        <f>IF(E93="","",$M$5*C93)</f>
        <v>27.164587651163515</v>
      </c>
      <c r="M93" s="29">
        <f>IF(E93="","",SUM($L$31:L93))</f>
        <v>2175.9171783492679</v>
      </c>
    </row>
    <row r="94" spans="1:13" x14ac:dyDescent="0.2">
      <c r="A94" s="23">
        <f t="shared" si="1"/>
        <v>64</v>
      </c>
      <c r="B94" s="24">
        <f t="shared" si="2"/>
        <v>45017</v>
      </c>
      <c r="C94" s="28">
        <f t="shared" si="3"/>
        <v>107.67278118899515</v>
      </c>
      <c r="D94" s="28">
        <f t="shared" si="4"/>
        <v>592.32721881100485</v>
      </c>
      <c r="E94" s="28">
        <f t="shared" si="8"/>
        <v>64011.341494586079</v>
      </c>
      <c r="F94" s="28">
        <f t="shared" si="5"/>
        <v>150.93537735317878</v>
      </c>
      <c r="G94" s="28">
        <f t="shared" si="6"/>
        <v>249.06462264682122</v>
      </c>
      <c r="H94" s="28">
        <f t="shared" si="9"/>
        <v>35975.425942116082</v>
      </c>
      <c r="I94" s="28">
        <f t="shared" ref="I94:I157" si="11">H94+E94</f>
        <v>99986.767436702154</v>
      </c>
      <c r="J94" s="28">
        <f t="shared" si="7"/>
        <v>222278.5619380986</v>
      </c>
      <c r="K94" s="28">
        <f t="shared" si="10"/>
        <v>122291.79450139645</v>
      </c>
      <c r="L94" s="28">
        <f>IF(E94="","",$M$5*C94)</f>
        <v>26.918195297248786</v>
      </c>
      <c r="M94" s="29">
        <f>IF(E94="","",SUM($L$31:L94))</f>
        <v>2202.8353736465169</v>
      </c>
    </row>
    <row r="95" spans="1:13" x14ac:dyDescent="0.2">
      <c r="A95" s="23">
        <f t="shared" ref="A95:A158" si="12">IF(A94&gt;=LLjaksot,"",A94+1)</f>
        <v>65</v>
      </c>
      <c r="B95" s="24">
        <f t="shared" ref="B95:B158" si="13">IF(A95="","",IF(MONTH(DATE(YEAR(LLpaivays),MONTH(LLpaivays)+(A95-1),DAY(LLpaivays)))&gt;(MONTH(LLpaivays)+MOD((A95-1),12)),DATE(YEAR(LLpaivays),MONTH(LLpaivays)+(A95-1)+1,0),DATE(YEAR(LLpaivays),MONTH(LLpaivays)+(A95-1),DAY(LLpaivays))))</f>
        <v>45047</v>
      </c>
      <c r="C95" s="28">
        <f t="shared" ref="C95:C158" si="14">$E$10/12*E94</f>
        <v>106.68556915764347</v>
      </c>
      <c r="D95" s="28">
        <f t="shared" ref="D95:D158" si="15">IF(E94&lt;($E$11-C95),E94-C95,$E$11-C95)</f>
        <v>593.3144308423565</v>
      </c>
      <c r="E95" s="28">
        <f t="shared" si="8"/>
        <v>63418.027063743721</v>
      </c>
      <c r="F95" s="28">
        <f t="shared" ref="F95:F158" si="16">$E$15/12*H94</f>
        <v>149.89760809215034</v>
      </c>
      <c r="G95" s="28">
        <f t="shared" ref="G95:G158" si="17">IF(H94&lt;($E$16-F95),H94-F95,$E$16-F95)</f>
        <v>250.10239190784966</v>
      </c>
      <c r="H95" s="28">
        <f t="shared" si="9"/>
        <v>35725.323550208232</v>
      </c>
      <c r="I95" s="28">
        <f t="shared" si="11"/>
        <v>99143.350613951945</v>
      </c>
      <c r="J95" s="28">
        <f t="shared" ref="J95:J158" si="18">J94*(1+(((1+$E$7)^(1/12))-1))</f>
        <v>222645.67305481329</v>
      </c>
      <c r="K95" s="28">
        <f t="shared" si="10"/>
        <v>123502.32244086135</v>
      </c>
      <c r="L95" s="28">
        <f>IF(E95="","",$M$5*C95)</f>
        <v>26.671392289410868</v>
      </c>
      <c r="M95" s="29">
        <f>IF(E95="","",SUM($L$31:L95))</f>
        <v>2229.5067659359279</v>
      </c>
    </row>
    <row r="96" spans="1:13" x14ac:dyDescent="0.2">
      <c r="A96" s="23">
        <f t="shared" si="12"/>
        <v>66</v>
      </c>
      <c r="B96" s="24">
        <f t="shared" si="13"/>
        <v>45078</v>
      </c>
      <c r="C96" s="28">
        <f t="shared" si="14"/>
        <v>105.69671177290621</v>
      </c>
      <c r="D96" s="28">
        <f t="shared" si="15"/>
        <v>594.30328822709384</v>
      </c>
      <c r="E96" s="28">
        <f t="shared" ref="E96:E159" si="19">IF(E95&lt;=0,0,E95-D96)</f>
        <v>62823.723775516628</v>
      </c>
      <c r="F96" s="28">
        <f t="shared" si="16"/>
        <v>148.85551479253431</v>
      </c>
      <c r="G96" s="28">
        <f t="shared" si="17"/>
        <v>251.14448520746569</v>
      </c>
      <c r="H96" s="28">
        <f t="shared" ref="H96:H159" si="20">IF(H95&lt;=0,0,H95-G96)</f>
        <v>35474.179065000768</v>
      </c>
      <c r="I96" s="28">
        <f t="shared" si="11"/>
        <v>98297.902840517403</v>
      </c>
      <c r="J96" s="28">
        <f t="shared" si="18"/>
        <v>223013.39048538406</v>
      </c>
      <c r="K96" s="28">
        <f t="shared" ref="K96:K159" si="21">J96-I96</f>
        <v>124715.48764486666</v>
      </c>
      <c r="L96" s="28">
        <f>IF(E96="","",$M$5*C96)</f>
        <v>26.424177943226553</v>
      </c>
      <c r="M96" s="29">
        <f>IF(E96="","",SUM($L$31:L96))</f>
        <v>2255.9309438791543</v>
      </c>
    </row>
    <row r="97" spans="1:13" x14ac:dyDescent="0.2">
      <c r="A97" s="23">
        <f t="shared" si="12"/>
        <v>67</v>
      </c>
      <c r="B97" s="24">
        <f t="shared" si="13"/>
        <v>45108</v>
      </c>
      <c r="C97" s="28">
        <f t="shared" si="14"/>
        <v>104.70620629252772</v>
      </c>
      <c r="D97" s="28">
        <f t="shared" si="15"/>
        <v>595.29379370747233</v>
      </c>
      <c r="E97" s="28">
        <f t="shared" si="19"/>
        <v>62228.429981809153</v>
      </c>
      <c r="F97" s="28">
        <f t="shared" si="16"/>
        <v>147.80907943750319</v>
      </c>
      <c r="G97" s="28">
        <f t="shared" si="17"/>
        <v>252.19092056249681</v>
      </c>
      <c r="H97" s="28">
        <f t="shared" si="20"/>
        <v>35221.98814443827</v>
      </c>
      <c r="I97" s="28">
        <f t="shared" si="11"/>
        <v>97450.418126247416</v>
      </c>
      <c r="J97" s="28">
        <f t="shared" si="18"/>
        <v>223381.71523118755</v>
      </c>
      <c r="K97" s="28">
        <f t="shared" si="21"/>
        <v>125931.29710494014</v>
      </c>
      <c r="L97" s="28">
        <f>IF(E97="","",$M$5*C97)</f>
        <v>26.176551573131931</v>
      </c>
      <c r="M97" s="29">
        <f>IF(E97="","",SUM($L$31:L97))</f>
        <v>2282.107495452286</v>
      </c>
    </row>
    <row r="98" spans="1:13" x14ac:dyDescent="0.2">
      <c r="A98" s="23">
        <f t="shared" si="12"/>
        <v>68</v>
      </c>
      <c r="B98" s="24">
        <f t="shared" si="13"/>
        <v>45139</v>
      </c>
      <c r="C98" s="28">
        <f t="shared" si="14"/>
        <v>103.71404996968192</v>
      </c>
      <c r="D98" s="28">
        <f t="shared" si="15"/>
        <v>596.28595003031808</v>
      </c>
      <c r="E98" s="28">
        <f t="shared" si="19"/>
        <v>61632.144031778837</v>
      </c>
      <c r="F98" s="28">
        <f t="shared" si="16"/>
        <v>146.75828393515945</v>
      </c>
      <c r="G98" s="28">
        <f t="shared" si="17"/>
        <v>253.24171606484055</v>
      </c>
      <c r="H98" s="28">
        <f t="shared" si="20"/>
        <v>34968.74642837343</v>
      </c>
      <c r="I98" s="28">
        <f t="shared" si="11"/>
        <v>96600.890460152266</v>
      </c>
      <c r="J98" s="28">
        <f t="shared" si="18"/>
        <v>223750.64829525424</v>
      </c>
      <c r="K98" s="28">
        <f t="shared" si="21"/>
        <v>127149.75783510198</v>
      </c>
      <c r="L98" s="28">
        <f>IF(E98="","",$M$5*C98)</f>
        <v>25.928512492420481</v>
      </c>
      <c r="M98" s="29">
        <f>IF(E98="","",SUM($L$31:L98))</f>
        <v>2308.0360079447064</v>
      </c>
    </row>
    <row r="99" spans="1:13" x14ac:dyDescent="0.2">
      <c r="A99" s="23">
        <f t="shared" si="12"/>
        <v>69</v>
      </c>
      <c r="B99" s="24">
        <f t="shared" si="13"/>
        <v>45170</v>
      </c>
      <c r="C99" s="28">
        <f t="shared" si="14"/>
        <v>102.72024005296474</v>
      </c>
      <c r="D99" s="28">
        <f t="shared" si="15"/>
        <v>597.27975994703525</v>
      </c>
      <c r="E99" s="28">
        <f t="shared" si="19"/>
        <v>61034.864271831801</v>
      </c>
      <c r="F99" s="28">
        <f t="shared" si="16"/>
        <v>145.70311011822261</v>
      </c>
      <c r="G99" s="28">
        <f t="shared" si="17"/>
        <v>254.29688988177739</v>
      </c>
      <c r="H99" s="28">
        <f t="shared" si="20"/>
        <v>34714.449538491652</v>
      </c>
      <c r="I99" s="28">
        <f t="shared" si="11"/>
        <v>95749.313810323452</v>
      </c>
      <c r="J99" s="28">
        <f t="shared" si="18"/>
        <v>224120.1906822712</v>
      </c>
      <c r="K99" s="28">
        <f t="shared" si="21"/>
        <v>128370.87687194775</v>
      </c>
      <c r="L99" s="28">
        <f>IF(E99="","",$M$5*C99)</f>
        <v>25.680060013241185</v>
      </c>
      <c r="M99" s="29">
        <f>IF(E99="","",SUM($L$31:L99))</f>
        <v>2333.7160679579474</v>
      </c>
    </row>
    <row r="100" spans="1:13" x14ac:dyDescent="0.2">
      <c r="A100" s="23">
        <f t="shared" si="12"/>
        <v>70</v>
      </c>
      <c r="B100" s="24">
        <f t="shared" si="13"/>
        <v>45200</v>
      </c>
      <c r="C100" s="28">
        <f t="shared" si="14"/>
        <v>101.72477378638634</v>
      </c>
      <c r="D100" s="28">
        <f t="shared" si="15"/>
        <v>598.27522621361368</v>
      </c>
      <c r="E100" s="28">
        <f t="shared" si="19"/>
        <v>60436.589045618188</v>
      </c>
      <c r="F100" s="28">
        <f t="shared" si="16"/>
        <v>144.64353974371522</v>
      </c>
      <c r="G100" s="28">
        <f t="shared" si="17"/>
        <v>255.35646025628478</v>
      </c>
      <c r="H100" s="28">
        <f t="shared" si="20"/>
        <v>34459.093078235368</v>
      </c>
      <c r="I100" s="28">
        <f t="shared" si="11"/>
        <v>94895.682123853563</v>
      </c>
      <c r="J100" s="28">
        <f t="shared" si="18"/>
        <v>224490.34339858484</v>
      </c>
      <c r="K100" s="28">
        <f t="shared" si="21"/>
        <v>129594.66127473128</v>
      </c>
      <c r="L100" s="28">
        <f>IF(E100="","",$M$5*C100)</f>
        <v>25.431193446596584</v>
      </c>
      <c r="M100" s="29">
        <f>IF(E100="","",SUM($L$31:L100))</f>
        <v>2359.1472614045442</v>
      </c>
    </row>
    <row r="101" spans="1:13" x14ac:dyDescent="0.2">
      <c r="A101" s="23">
        <f t="shared" si="12"/>
        <v>71</v>
      </c>
      <c r="B101" s="24">
        <f t="shared" si="13"/>
        <v>45231</v>
      </c>
      <c r="C101" s="28">
        <f t="shared" si="14"/>
        <v>100.72764840936365</v>
      </c>
      <c r="D101" s="28">
        <f t="shared" si="15"/>
        <v>599.27235159063639</v>
      </c>
      <c r="E101" s="28">
        <f t="shared" si="19"/>
        <v>59837.316694027555</v>
      </c>
      <c r="F101" s="28">
        <f t="shared" si="16"/>
        <v>143.57955449264736</v>
      </c>
      <c r="G101" s="28">
        <f t="shared" si="17"/>
        <v>256.42044550735261</v>
      </c>
      <c r="H101" s="28">
        <f t="shared" si="20"/>
        <v>34202.672632728012</v>
      </c>
      <c r="I101" s="28">
        <f t="shared" si="11"/>
        <v>94039.989326755574</v>
      </c>
      <c r="J101" s="28">
        <f t="shared" si="18"/>
        <v>224861.10745220358</v>
      </c>
      <c r="K101" s="28">
        <f t="shared" si="21"/>
        <v>130821.118125448</v>
      </c>
      <c r="L101" s="28">
        <f>IF(E101="","",$M$5*C101)</f>
        <v>25.181912102340913</v>
      </c>
      <c r="M101" s="29">
        <f>IF(E101="","",SUM($L$31:L101))</f>
        <v>2384.3291735068851</v>
      </c>
    </row>
    <row r="102" spans="1:13" x14ac:dyDescent="0.2">
      <c r="A102" s="23">
        <f t="shared" si="12"/>
        <v>72</v>
      </c>
      <c r="B102" s="24">
        <f t="shared" si="13"/>
        <v>45261</v>
      </c>
      <c r="C102" s="28">
        <f t="shared" si="14"/>
        <v>99.728861156712597</v>
      </c>
      <c r="D102" s="28">
        <f t="shared" si="15"/>
        <v>600.27113884328742</v>
      </c>
      <c r="E102" s="28">
        <f t="shared" si="19"/>
        <v>59237.045555184268</v>
      </c>
      <c r="F102" s="28">
        <f t="shared" si="16"/>
        <v>142.51113596970004</v>
      </c>
      <c r="G102" s="28">
        <f t="shared" si="17"/>
        <v>257.48886403029996</v>
      </c>
      <c r="H102" s="28">
        <f t="shared" si="20"/>
        <v>33945.183768697709</v>
      </c>
      <c r="I102" s="28">
        <f t="shared" si="11"/>
        <v>93182.229323881969</v>
      </c>
      <c r="J102" s="28">
        <f t="shared" si="18"/>
        <v>225232.48385280071</v>
      </c>
      <c r="K102" s="28">
        <f t="shared" si="21"/>
        <v>132050.25452891874</v>
      </c>
      <c r="L102" s="28">
        <f>IF(E102="","",$M$5*C102)</f>
        <v>24.932215289178149</v>
      </c>
      <c r="M102" s="29">
        <f>IF(E102="","",SUM($L$31:L102))</f>
        <v>2409.2613887960633</v>
      </c>
    </row>
    <row r="103" spans="1:13" x14ac:dyDescent="0.2">
      <c r="A103" s="23">
        <f t="shared" si="12"/>
        <v>73</v>
      </c>
      <c r="B103" s="24">
        <f t="shared" si="13"/>
        <v>45292</v>
      </c>
      <c r="C103" s="28">
        <f t="shared" si="14"/>
        <v>98.728409258640454</v>
      </c>
      <c r="D103" s="28">
        <f t="shared" si="15"/>
        <v>601.27159074135955</v>
      </c>
      <c r="E103" s="28">
        <f t="shared" si="19"/>
        <v>58635.773964442909</v>
      </c>
      <c r="F103" s="28">
        <f t="shared" si="16"/>
        <v>141.43826570290713</v>
      </c>
      <c r="G103" s="28">
        <f t="shared" si="17"/>
        <v>258.56173429709287</v>
      </c>
      <c r="H103" s="28">
        <f t="shared" si="20"/>
        <v>33686.622034400614</v>
      </c>
      <c r="I103" s="28">
        <f t="shared" si="11"/>
        <v>92322.395998843524</v>
      </c>
      <c r="J103" s="28">
        <f t="shared" si="18"/>
        <v>225604.47361171705</v>
      </c>
      <c r="K103" s="28">
        <f t="shared" si="21"/>
        <v>133282.07761287352</v>
      </c>
      <c r="L103" s="28">
        <f>IF(E103="","",$M$5*C103)</f>
        <v>24.682102314660114</v>
      </c>
      <c r="M103" s="29">
        <f>IF(E103="","",SUM($L$31:L103))</f>
        <v>2433.9434911107232</v>
      </c>
    </row>
    <row r="104" spans="1:13" x14ac:dyDescent="0.2">
      <c r="A104" s="23">
        <f t="shared" si="12"/>
        <v>74</v>
      </c>
      <c r="B104" s="24">
        <f t="shared" si="13"/>
        <v>45323</v>
      </c>
      <c r="C104" s="28">
        <f t="shared" si="14"/>
        <v>97.726289940738184</v>
      </c>
      <c r="D104" s="28">
        <f t="shared" si="15"/>
        <v>602.27371005926182</v>
      </c>
      <c r="E104" s="28">
        <f t="shared" si="19"/>
        <v>58033.500254383645</v>
      </c>
      <c r="F104" s="28">
        <f t="shared" si="16"/>
        <v>140.36092514333589</v>
      </c>
      <c r="G104" s="28">
        <f t="shared" si="17"/>
        <v>259.63907485666414</v>
      </c>
      <c r="H104" s="28">
        <f t="shared" si="20"/>
        <v>33426.982959543951</v>
      </c>
      <c r="I104" s="28">
        <f t="shared" si="11"/>
        <v>91460.483213927597</v>
      </c>
      <c r="J104" s="28">
        <f t="shared" si="18"/>
        <v>225977.07774196373</v>
      </c>
      <c r="K104" s="28">
        <f t="shared" si="21"/>
        <v>134516.59452803613</v>
      </c>
      <c r="L104" s="28">
        <f>IF(E104="","",$M$5*C104)</f>
        <v>24.431572485184546</v>
      </c>
      <c r="M104" s="29">
        <f>IF(E104="","",SUM($L$31:L104))</f>
        <v>2458.3750635959077</v>
      </c>
    </row>
    <row r="105" spans="1:13" x14ac:dyDescent="0.2">
      <c r="A105" s="23">
        <f t="shared" si="12"/>
        <v>75</v>
      </c>
      <c r="B105" s="24">
        <f t="shared" si="13"/>
        <v>45352</v>
      </c>
      <c r="C105" s="28">
        <f t="shared" si="14"/>
        <v>96.722500423972747</v>
      </c>
      <c r="D105" s="28">
        <f t="shared" si="15"/>
        <v>603.27749957602725</v>
      </c>
      <c r="E105" s="28">
        <f t="shared" si="19"/>
        <v>57430.222754807619</v>
      </c>
      <c r="F105" s="28">
        <f t="shared" si="16"/>
        <v>139.27909566476646</v>
      </c>
      <c r="G105" s="28">
        <f t="shared" si="17"/>
        <v>260.72090433523351</v>
      </c>
      <c r="H105" s="28">
        <f t="shared" si="20"/>
        <v>33166.262055208717</v>
      </c>
      <c r="I105" s="28">
        <f t="shared" si="11"/>
        <v>90596.484810016336</v>
      </c>
      <c r="J105" s="28">
        <f t="shared" si="18"/>
        <v>226350.29725822492</v>
      </c>
      <c r="K105" s="28">
        <f t="shared" si="21"/>
        <v>135753.81244820857</v>
      </c>
      <c r="L105" s="28">
        <f>IF(E105="","",$M$5*C105)</f>
        <v>24.180625105993187</v>
      </c>
      <c r="M105" s="29">
        <f>IF(E105="","",SUM($L$31:L105))</f>
        <v>2482.5556887019011</v>
      </c>
    </row>
    <row r="106" spans="1:13" x14ac:dyDescent="0.2">
      <c r="A106" s="23">
        <f t="shared" si="12"/>
        <v>76</v>
      </c>
      <c r="B106" s="24">
        <f t="shared" si="13"/>
        <v>45383</v>
      </c>
      <c r="C106" s="28">
        <f t="shared" si="14"/>
        <v>95.717037924679374</v>
      </c>
      <c r="D106" s="28">
        <f t="shared" si="15"/>
        <v>604.2829620753206</v>
      </c>
      <c r="E106" s="28">
        <f t="shared" si="19"/>
        <v>56825.939792732301</v>
      </c>
      <c r="F106" s="28">
        <f t="shared" si="16"/>
        <v>138.19275856336967</v>
      </c>
      <c r="G106" s="28">
        <f t="shared" si="17"/>
        <v>261.80724143663031</v>
      </c>
      <c r="H106" s="28">
        <f t="shared" si="20"/>
        <v>32904.454813772085</v>
      </c>
      <c r="I106" s="28">
        <f t="shared" si="11"/>
        <v>89730.394606504386</v>
      </c>
      <c r="J106" s="28">
        <f t="shared" si="18"/>
        <v>226724.13317686069</v>
      </c>
      <c r="K106" s="28">
        <f t="shared" si="21"/>
        <v>136993.7385703563</v>
      </c>
      <c r="L106" s="28">
        <f>IF(E106="","",$M$5*C106)</f>
        <v>23.929259481169844</v>
      </c>
      <c r="M106" s="29">
        <f>IF(E106="","",SUM($L$31:L106))</f>
        <v>2506.4849481830711</v>
      </c>
    </row>
    <row r="107" spans="1:13" x14ac:dyDescent="0.2">
      <c r="A107" s="23">
        <f t="shared" si="12"/>
        <v>77</v>
      </c>
      <c r="B107" s="24">
        <f t="shared" si="13"/>
        <v>45413</v>
      </c>
      <c r="C107" s="28">
        <f t="shared" si="14"/>
        <v>94.709899654553837</v>
      </c>
      <c r="D107" s="28">
        <f t="shared" si="15"/>
        <v>605.29010034544615</v>
      </c>
      <c r="E107" s="28">
        <f t="shared" si="19"/>
        <v>56220.649692386854</v>
      </c>
      <c r="F107" s="28">
        <f t="shared" si="16"/>
        <v>137.10189505738367</v>
      </c>
      <c r="G107" s="28">
        <f t="shared" si="17"/>
        <v>262.89810494261633</v>
      </c>
      <c r="H107" s="28">
        <f t="shared" si="20"/>
        <v>32641.55670882947</v>
      </c>
      <c r="I107" s="28">
        <f t="shared" si="11"/>
        <v>88862.206401216332</v>
      </c>
      <c r="J107" s="28">
        <f t="shared" si="18"/>
        <v>227098.58651590967</v>
      </c>
      <c r="K107" s="28">
        <f t="shared" si="21"/>
        <v>138236.38011469334</v>
      </c>
      <c r="L107" s="28">
        <f>IF(E107="","",$M$5*C107)</f>
        <v>23.677474913638459</v>
      </c>
      <c r="M107" s="29">
        <f>IF(E107="","",SUM($L$31:L107))</f>
        <v>2530.1624230967095</v>
      </c>
    </row>
    <row r="108" spans="1:13" x14ac:dyDescent="0.2">
      <c r="A108" s="23">
        <f t="shared" si="12"/>
        <v>78</v>
      </c>
      <c r="B108" s="24">
        <f t="shared" si="13"/>
        <v>45444</v>
      </c>
      <c r="C108" s="28">
        <f t="shared" si="14"/>
        <v>93.701082820644757</v>
      </c>
      <c r="D108" s="28">
        <f t="shared" si="15"/>
        <v>606.29891717935527</v>
      </c>
      <c r="E108" s="28">
        <f t="shared" si="19"/>
        <v>55614.350775207502</v>
      </c>
      <c r="F108" s="28">
        <f t="shared" si="16"/>
        <v>136.00648628678945</v>
      </c>
      <c r="G108" s="28">
        <f t="shared" si="17"/>
        <v>263.99351371321052</v>
      </c>
      <c r="H108" s="28">
        <f t="shared" si="20"/>
        <v>32377.563195116261</v>
      </c>
      <c r="I108" s="28">
        <f t="shared" si="11"/>
        <v>87991.91397032376</v>
      </c>
      <c r="J108" s="28">
        <f t="shared" si="18"/>
        <v>227473.65829509185</v>
      </c>
      <c r="K108" s="28">
        <f t="shared" si="21"/>
        <v>139481.74432476808</v>
      </c>
      <c r="L108" s="28">
        <f>IF(E108="","",$M$5*C108)</f>
        <v>23.425270705161189</v>
      </c>
      <c r="M108" s="29">
        <f>IF(E108="","",SUM($L$31:L108))</f>
        <v>2553.5876938018705</v>
      </c>
    </row>
    <row r="109" spans="1:13" x14ac:dyDescent="0.2">
      <c r="A109" s="23">
        <f t="shared" si="12"/>
        <v>79</v>
      </c>
      <c r="B109" s="24">
        <f t="shared" si="13"/>
        <v>45474</v>
      </c>
      <c r="C109" s="28">
        <f t="shared" si="14"/>
        <v>92.690584625345849</v>
      </c>
      <c r="D109" s="28">
        <f t="shared" si="15"/>
        <v>607.30941537465412</v>
      </c>
      <c r="E109" s="28">
        <f t="shared" si="19"/>
        <v>55007.041359832845</v>
      </c>
      <c r="F109" s="28">
        <f t="shared" si="16"/>
        <v>134.90651331298443</v>
      </c>
      <c r="G109" s="28">
        <f t="shared" si="17"/>
        <v>265.09348668701557</v>
      </c>
      <c r="H109" s="28">
        <f t="shared" si="20"/>
        <v>32112.469708429246</v>
      </c>
      <c r="I109" s="28">
        <f t="shared" si="11"/>
        <v>87119.511068262087</v>
      </c>
      <c r="J109" s="28">
        <f t="shared" si="18"/>
        <v>227849.34953581143</v>
      </c>
      <c r="K109" s="28">
        <f t="shared" si="21"/>
        <v>140729.83846754936</v>
      </c>
      <c r="L109" s="28">
        <f>IF(E109="","",$M$5*C109)</f>
        <v>23.172646156336462</v>
      </c>
      <c r="M109" s="29">
        <f>IF(E109="","",SUM($L$31:L109))</f>
        <v>2576.7603399582072</v>
      </c>
    </row>
    <row r="110" spans="1:13" x14ac:dyDescent="0.2">
      <c r="A110" s="23">
        <f t="shared" si="12"/>
        <v>80</v>
      </c>
      <c r="B110" s="24">
        <f t="shared" si="13"/>
        <v>45505</v>
      </c>
      <c r="C110" s="28">
        <f t="shared" si="14"/>
        <v>91.678402266388076</v>
      </c>
      <c r="D110" s="28">
        <f t="shared" si="15"/>
        <v>608.32159773361195</v>
      </c>
      <c r="E110" s="28">
        <f t="shared" si="19"/>
        <v>54398.71976209923</v>
      </c>
      <c r="F110" s="28">
        <f t="shared" si="16"/>
        <v>133.80195711845519</v>
      </c>
      <c r="G110" s="28">
        <f t="shared" si="17"/>
        <v>266.19804288154478</v>
      </c>
      <c r="H110" s="28">
        <f t="shared" si="20"/>
        <v>31846.271665547702</v>
      </c>
      <c r="I110" s="28">
        <f t="shared" si="11"/>
        <v>86244.991427646935</v>
      </c>
      <c r="J110" s="28">
        <f t="shared" si="18"/>
        <v>228225.66126115946</v>
      </c>
      <c r="K110" s="28">
        <f t="shared" si="21"/>
        <v>141980.66983351251</v>
      </c>
      <c r="L110" s="28">
        <f>IF(E110="","",$M$5*C110)</f>
        <v>22.919600566597019</v>
      </c>
      <c r="M110" s="29">
        <f>IF(E110="","",SUM($L$31:L110))</f>
        <v>2599.6799405248044</v>
      </c>
    </row>
    <row r="111" spans="1:13" x14ac:dyDescent="0.2">
      <c r="A111" s="23">
        <f t="shared" si="12"/>
        <v>81</v>
      </c>
      <c r="B111" s="24">
        <f t="shared" si="13"/>
        <v>45536</v>
      </c>
      <c r="C111" s="28">
        <f t="shared" si="14"/>
        <v>90.66453293683206</v>
      </c>
      <c r="D111" s="28">
        <f t="shared" si="15"/>
        <v>609.33546706316793</v>
      </c>
      <c r="E111" s="28">
        <f t="shared" si="19"/>
        <v>53789.384295036063</v>
      </c>
      <c r="F111" s="28">
        <f t="shared" si="16"/>
        <v>132.69279860644875</v>
      </c>
      <c r="G111" s="28">
        <f t="shared" si="17"/>
        <v>267.30720139355128</v>
      </c>
      <c r="H111" s="28">
        <f t="shared" si="20"/>
        <v>31578.964464154149</v>
      </c>
      <c r="I111" s="28">
        <f t="shared" si="11"/>
        <v>85368.348759190209</v>
      </c>
      <c r="J111" s="28">
        <f t="shared" si="18"/>
        <v>228602.59449591677</v>
      </c>
      <c r="K111" s="28">
        <f t="shared" si="21"/>
        <v>143234.24573672656</v>
      </c>
      <c r="L111" s="28">
        <f>IF(E111="","",$M$5*C111)</f>
        <v>22.666133234208015</v>
      </c>
      <c r="M111" s="29">
        <f>IF(E111="","",SUM($L$31:L111))</f>
        <v>2622.3460737590121</v>
      </c>
    </row>
    <row r="112" spans="1:13" x14ac:dyDescent="0.2">
      <c r="A112" s="23">
        <f t="shared" si="12"/>
        <v>82</v>
      </c>
      <c r="B112" s="24">
        <f t="shared" si="13"/>
        <v>45566</v>
      </c>
      <c r="C112" s="28">
        <f t="shared" si="14"/>
        <v>89.648973825060111</v>
      </c>
      <c r="D112" s="28">
        <f t="shared" si="15"/>
        <v>610.35102617493988</v>
      </c>
      <c r="E112" s="28">
        <f t="shared" si="19"/>
        <v>53179.033268861123</v>
      </c>
      <c r="F112" s="28">
        <f t="shared" si="16"/>
        <v>131.57901860064229</v>
      </c>
      <c r="G112" s="28">
        <f t="shared" si="17"/>
        <v>268.42098139935774</v>
      </c>
      <c r="H112" s="28">
        <f t="shared" si="20"/>
        <v>31310.543482754791</v>
      </c>
      <c r="I112" s="28">
        <f t="shared" si="11"/>
        <v>84489.57675161591</v>
      </c>
      <c r="J112" s="28">
        <f t="shared" si="18"/>
        <v>228980.15026655668</v>
      </c>
      <c r="K112" s="28">
        <f t="shared" si="21"/>
        <v>144490.57351494077</v>
      </c>
      <c r="L112" s="28">
        <f>IF(E112="","",$M$5*C112)</f>
        <v>22.412243456265028</v>
      </c>
      <c r="M112" s="29">
        <f>IF(E112="","",SUM($L$31:L112))</f>
        <v>2644.7583172152772</v>
      </c>
    </row>
    <row r="113" spans="1:13" x14ac:dyDescent="0.2">
      <c r="A113" s="23">
        <f t="shared" si="12"/>
        <v>83</v>
      </c>
      <c r="B113" s="24">
        <f t="shared" si="13"/>
        <v>45597</v>
      </c>
      <c r="C113" s="28">
        <f t="shared" si="14"/>
        <v>88.63172211476855</v>
      </c>
      <c r="D113" s="28">
        <f t="shared" si="15"/>
        <v>611.36827788523146</v>
      </c>
      <c r="E113" s="28">
        <f t="shared" si="19"/>
        <v>52567.664990975893</v>
      </c>
      <c r="F113" s="28">
        <f t="shared" si="16"/>
        <v>130.46059784481162</v>
      </c>
      <c r="G113" s="28">
        <f t="shared" si="17"/>
        <v>269.53940215518838</v>
      </c>
      <c r="H113" s="28">
        <f t="shared" si="20"/>
        <v>31041.004080599603</v>
      </c>
      <c r="I113" s="28">
        <f t="shared" si="11"/>
        <v>83608.669071575496</v>
      </c>
      <c r="J113" s="28">
        <f t="shared" si="18"/>
        <v>229358.32960124779</v>
      </c>
      <c r="K113" s="28">
        <f t="shared" si="21"/>
        <v>145749.66052967228</v>
      </c>
      <c r="L113" s="28">
        <f>IF(E113="","",$M$5*C113)</f>
        <v>22.157930528692138</v>
      </c>
      <c r="M113" s="29">
        <f>IF(E113="","",SUM($L$31:L113))</f>
        <v>2666.9162477439695</v>
      </c>
    </row>
    <row r="114" spans="1:13" x14ac:dyDescent="0.2">
      <c r="A114" s="23">
        <f t="shared" si="12"/>
        <v>84</v>
      </c>
      <c r="B114" s="24">
        <f t="shared" si="13"/>
        <v>45627</v>
      </c>
      <c r="C114" s="28">
        <f t="shared" si="14"/>
        <v>87.612774984959827</v>
      </c>
      <c r="D114" s="28">
        <f t="shared" si="15"/>
        <v>612.38722501504014</v>
      </c>
      <c r="E114" s="28">
        <f t="shared" si="19"/>
        <v>51955.277765960855</v>
      </c>
      <c r="F114" s="28">
        <f t="shared" si="16"/>
        <v>129.33751700249834</v>
      </c>
      <c r="G114" s="28">
        <f t="shared" si="17"/>
        <v>270.66248299750168</v>
      </c>
      <c r="H114" s="28">
        <f t="shared" si="20"/>
        <v>30770.341597602102</v>
      </c>
      <c r="I114" s="28">
        <f t="shared" si="11"/>
        <v>82725.619363562961</v>
      </c>
      <c r="J114" s="28">
        <f t="shared" si="18"/>
        <v>229737.13352985686</v>
      </c>
      <c r="K114" s="28">
        <f t="shared" si="21"/>
        <v>147011.5141662939</v>
      </c>
      <c r="L114" s="28">
        <f>IF(E114="","",$M$5*C114)</f>
        <v>21.903193746239957</v>
      </c>
      <c r="M114" s="29">
        <f>IF(E114="","",SUM($L$31:L114))</f>
        <v>2688.8194414902096</v>
      </c>
    </row>
    <row r="115" spans="1:13" x14ac:dyDescent="0.2">
      <c r="A115" s="23">
        <f t="shared" si="12"/>
        <v>85</v>
      </c>
      <c r="B115" s="24">
        <f t="shared" si="13"/>
        <v>45658</v>
      </c>
      <c r="C115" s="28">
        <f t="shared" si="14"/>
        <v>86.592129609934759</v>
      </c>
      <c r="D115" s="28">
        <f t="shared" si="15"/>
        <v>613.40787039006523</v>
      </c>
      <c r="E115" s="28">
        <f t="shared" si="19"/>
        <v>51341.869895570788</v>
      </c>
      <c r="F115" s="28">
        <f t="shared" si="16"/>
        <v>128.20975665667544</v>
      </c>
      <c r="G115" s="28">
        <f t="shared" si="17"/>
        <v>271.79024334332456</v>
      </c>
      <c r="H115" s="28">
        <f t="shared" si="20"/>
        <v>30498.55135425878</v>
      </c>
      <c r="I115" s="28">
        <f t="shared" si="11"/>
        <v>81840.421249829567</v>
      </c>
      <c r="J115" s="28">
        <f t="shared" si="18"/>
        <v>230116.56308395151</v>
      </c>
      <c r="K115" s="28">
        <f t="shared" si="21"/>
        <v>148276.14183412195</v>
      </c>
      <c r="L115" s="28">
        <f>IF(E115="","",$M$5*C115)</f>
        <v>21.64803240248369</v>
      </c>
      <c r="M115" s="29">
        <f>IF(E115="","",SUM($L$31:L115))</f>
        <v>2710.4674738926933</v>
      </c>
    </row>
    <row r="116" spans="1:13" x14ac:dyDescent="0.2">
      <c r="A116" s="23">
        <f t="shared" si="12"/>
        <v>86</v>
      </c>
      <c r="B116" s="24">
        <f t="shared" si="13"/>
        <v>45689</v>
      </c>
      <c r="C116" s="28">
        <f t="shared" si="14"/>
        <v>85.569783159284654</v>
      </c>
      <c r="D116" s="28">
        <f t="shared" si="15"/>
        <v>614.43021684071539</v>
      </c>
      <c r="E116" s="28">
        <f t="shared" si="19"/>
        <v>50727.439678730072</v>
      </c>
      <c r="F116" s="28">
        <f t="shared" si="16"/>
        <v>127.07729730941158</v>
      </c>
      <c r="G116" s="28">
        <f t="shared" si="17"/>
        <v>272.92270269058844</v>
      </c>
      <c r="H116" s="28">
        <f t="shared" si="20"/>
        <v>30225.62865156819</v>
      </c>
      <c r="I116" s="28">
        <f t="shared" si="11"/>
        <v>80953.068330298265</v>
      </c>
      <c r="J116" s="28">
        <f t="shared" si="18"/>
        <v>230496.61929680311</v>
      </c>
      <c r="K116" s="28">
        <f t="shared" si="21"/>
        <v>149543.55096650484</v>
      </c>
      <c r="L116" s="28">
        <f>IF(E116="","",$M$5*C116)</f>
        <v>21.392445789821164</v>
      </c>
      <c r="M116" s="29">
        <f>IF(E116="","",SUM($L$31:L116))</f>
        <v>2731.8599196825144</v>
      </c>
    </row>
    <row r="117" spans="1:13" x14ac:dyDescent="0.2">
      <c r="A117" s="23">
        <f t="shared" si="12"/>
        <v>87</v>
      </c>
      <c r="B117" s="24">
        <f t="shared" si="13"/>
        <v>45717</v>
      </c>
      <c r="C117" s="28">
        <f t="shared" si="14"/>
        <v>84.54573279788346</v>
      </c>
      <c r="D117" s="28">
        <f t="shared" si="15"/>
        <v>615.45426720211651</v>
      </c>
      <c r="E117" s="28">
        <f t="shared" si="19"/>
        <v>50111.985411527952</v>
      </c>
      <c r="F117" s="28">
        <f t="shared" si="16"/>
        <v>125.94011938153412</v>
      </c>
      <c r="G117" s="28">
        <f t="shared" si="17"/>
        <v>274.05988061846585</v>
      </c>
      <c r="H117" s="28">
        <f t="shared" si="20"/>
        <v>29951.568770949725</v>
      </c>
      <c r="I117" s="28">
        <f t="shared" si="11"/>
        <v>80063.554182477674</v>
      </c>
      <c r="J117" s="28">
        <f t="shared" si="18"/>
        <v>230877.30320338954</v>
      </c>
      <c r="K117" s="28">
        <f t="shared" si="21"/>
        <v>150813.74902091187</v>
      </c>
      <c r="L117" s="28">
        <f>IF(E117="","",$M$5*C117)</f>
        <v>21.136433199470865</v>
      </c>
      <c r="M117" s="29">
        <f>IF(E117="","",SUM($L$31:L117))</f>
        <v>2752.9963528819853</v>
      </c>
    </row>
    <row r="118" spans="1:13" x14ac:dyDescent="0.2">
      <c r="A118" s="23">
        <f t="shared" si="12"/>
        <v>88</v>
      </c>
      <c r="B118" s="24">
        <f t="shared" si="13"/>
        <v>45748</v>
      </c>
      <c r="C118" s="28">
        <f t="shared" si="14"/>
        <v>83.519975685879928</v>
      </c>
      <c r="D118" s="28">
        <f t="shared" si="15"/>
        <v>616.4800243141201</v>
      </c>
      <c r="E118" s="28">
        <f t="shared" si="19"/>
        <v>49495.505387213831</v>
      </c>
      <c r="F118" s="28">
        <f t="shared" si="16"/>
        <v>124.79820321229052</v>
      </c>
      <c r="G118" s="28">
        <f t="shared" si="17"/>
        <v>275.2017967877095</v>
      </c>
      <c r="H118" s="28">
        <f t="shared" si="20"/>
        <v>29676.366974162014</v>
      </c>
      <c r="I118" s="28">
        <f t="shared" si="11"/>
        <v>79171.872361375848</v>
      </c>
      <c r="J118" s="28">
        <f t="shared" si="18"/>
        <v>231258.61584039804</v>
      </c>
      <c r="K118" s="28">
        <f t="shared" si="21"/>
        <v>152086.74347902217</v>
      </c>
      <c r="L118" s="28">
        <f>IF(E118="","",$M$5*C118)</f>
        <v>20.879993921469982</v>
      </c>
      <c r="M118" s="29">
        <f>IF(E118="","",SUM($L$31:L118))</f>
        <v>2773.8763468034554</v>
      </c>
    </row>
    <row r="119" spans="1:13" x14ac:dyDescent="0.2">
      <c r="A119" s="23">
        <f t="shared" si="12"/>
        <v>89</v>
      </c>
      <c r="B119" s="24">
        <f t="shared" si="13"/>
        <v>45778</v>
      </c>
      <c r="C119" s="28">
        <f t="shared" si="14"/>
        <v>82.492508978689727</v>
      </c>
      <c r="D119" s="28">
        <f t="shared" si="15"/>
        <v>617.50749102131022</v>
      </c>
      <c r="E119" s="28">
        <f t="shared" si="19"/>
        <v>48877.997896192523</v>
      </c>
      <c r="F119" s="28">
        <f t="shared" si="16"/>
        <v>123.6515290590084</v>
      </c>
      <c r="G119" s="28">
        <f t="shared" si="17"/>
        <v>276.3484709409916</v>
      </c>
      <c r="H119" s="28">
        <f t="shared" si="20"/>
        <v>29400.018503221021</v>
      </c>
      <c r="I119" s="28">
        <f t="shared" si="11"/>
        <v>78278.016399413551</v>
      </c>
      <c r="J119" s="28">
        <f t="shared" si="18"/>
        <v>231640.558246228</v>
      </c>
      <c r="K119" s="28">
        <f t="shared" si="21"/>
        <v>153362.54184681445</v>
      </c>
      <c r="L119" s="28">
        <f>IF(E119="","",$M$5*C119)</f>
        <v>20.623127244672432</v>
      </c>
      <c r="M119" s="29">
        <f>IF(E119="","",SUM($L$31:L119))</f>
        <v>2794.4994740481279</v>
      </c>
    </row>
    <row r="120" spans="1:13" x14ac:dyDescent="0.2">
      <c r="A120" s="23">
        <f t="shared" si="12"/>
        <v>90</v>
      </c>
      <c r="B120" s="24">
        <f t="shared" si="13"/>
        <v>45809</v>
      </c>
      <c r="C120" s="28">
        <f t="shared" si="14"/>
        <v>81.463329826987547</v>
      </c>
      <c r="D120" s="28">
        <f t="shared" si="15"/>
        <v>618.53667017301245</v>
      </c>
      <c r="E120" s="28">
        <f t="shared" si="19"/>
        <v>48259.461226019514</v>
      </c>
      <c r="F120" s="28">
        <f t="shared" si="16"/>
        <v>122.50007709675425</v>
      </c>
      <c r="G120" s="28">
        <f t="shared" si="17"/>
        <v>277.49992290324576</v>
      </c>
      <c r="H120" s="28">
        <f t="shared" si="20"/>
        <v>29122.518580317774</v>
      </c>
      <c r="I120" s="28">
        <f t="shared" si="11"/>
        <v>77381.979806337287</v>
      </c>
      <c r="J120" s="28">
        <f t="shared" si="18"/>
        <v>232023.13146099384</v>
      </c>
      <c r="K120" s="28">
        <f t="shared" si="21"/>
        <v>154641.15165465657</v>
      </c>
      <c r="L120" s="28">
        <f>IF(E120="","",$M$5*C120)</f>
        <v>20.365832456746887</v>
      </c>
      <c r="M120" s="29">
        <f>IF(E120="","",SUM($L$31:L120))</f>
        <v>2814.8653065048748</v>
      </c>
    </row>
    <row r="121" spans="1:13" x14ac:dyDescent="0.2">
      <c r="A121" s="23">
        <f t="shared" si="12"/>
        <v>91</v>
      </c>
      <c r="B121" s="24">
        <f t="shared" si="13"/>
        <v>45839</v>
      </c>
      <c r="C121" s="28">
        <f t="shared" si="14"/>
        <v>80.432435376699189</v>
      </c>
      <c r="D121" s="28">
        <f t="shared" si="15"/>
        <v>619.56756462330077</v>
      </c>
      <c r="E121" s="28">
        <f t="shared" si="19"/>
        <v>47639.893661396214</v>
      </c>
      <c r="F121" s="28">
        <f t="shared" si="16"/>
        <v>121.34382741799072</v>
      </c>
      <c r="G121" s="28">
        <f t="shared" si="17"/>
        <v>278.65617258200928</v>
      </c>
      <c r="H121" s="28">
        <f t="shared" si="20"/>
        <v>28843.862407735764</v>
      </c>
      <c r="I121" s="28">
        <f t="shared" si="11"/>
        <v>76483.756069131981</v>
      </c>
      <c r="J121" s="28">
        <f t="shared" si="18"/>
        <v>232406.3365265278</v>
      </c>
      <c r="K121" s="28">
        <f t="shared" si="21"/>
        <v>155922.58045739582</v>
      </c>
      <c r="L121" s="28">
        <f>IF(E121="","",$M$5*C121)</f>
        <v>20.108108844174797</v>
      </c>
      <c r="M121" s="29">
        <f>IF(E121="","",SUM($L$31:L121))</f>
        <v>2834.9734153490494</v>
      </c>
    </row>
    <row r="122" spans="1:13" x14ac:dyDescent="0.2">
      <c r="A122" s="23">
        <f t="shared" si="12"/>
        <v>92</v>
      </c>
      <c r="B122" s="24">
        <f t="shared" si="13"/>
        <v>45870</v>
      </c>
      <c r="C122" s="28">
        <f t="shared" si="14"/>
        <v>79.399822768993701</v>
      </c>
      <c r="D122" s="28">
        <f t="shared" si="15"/>
        <v>620.60017723100634</v>
      </c>
      <c r="E122" s="28">
        <f t="shared" si="19"/>
        <v>47019.29348416521</v>
      </c>
      <c r="F122" s="28">
        <f t="shared" si="16"/>
        <v>120.18276003223235</v>
      </c>
      <c r="G122" s="28">
        <f t="shared" si="17"/>
        <v>279.81723996776765</v>
      </c>
      <c r="H122" s="28">
        <f t="shared" si="20"/>
        <v>28564.045167767996</v>
      </c>
      <c r="I122" s="28">
        <f t="shared" si="11"/>
        <v>75583.338651933213</v>
      </c>
      <c r="J122" s="28">
        <f t="shared" si="18"/>
        <v>232790.17448638278</v>
      </c>
      <c r="K122" s="28">
        <f t="shared" si="21"/>
        <v>157206.83583444956</v>
      </c>
      <c r="L122" s="28">
        <f>IF(E122="","",$M$5*C122)</f>
        <v>19.849955692248425</v>
      </c>
      <c r="M122" s="29">
        <f>IF(E122="","",SUM($L$31:L122))</f>
        <v>2854.8233710412978</v>
      </c>
    </row>
    <row r="123" spans="1:13" x14ac:dyDescent="0.2">
      <c r="A123" s="23">
        <f t="shared" si="12"/>
        <v>93</v>
      </c>
      <c r="B123" s="24">
        <f t="shared" si="13"/>
        <v>45901</v>
      </c>
      <c r="C123" s="28">
        <f t="shared" si="14"/>
        <v>78.365489140275358</v>
      </c>
      <c r="D123" s="28">
        <f t="shared" si="15"/>
        <v>621.63451085972463</v>
      </c>
      <c r="E123" s="28">
        <f t="shared" si="19"/>
        <v>46397.658973305486</v>
      </c>
      <c r="F123" s="28">
        <f t="shared" si="16"/>
        <v>119.01685486569998</v>
      </c>
      <c r="G123" s="28">
        <f t="shared" si="17"/>
        <v>280.9831451343</v>
      </c>
      <c r="H123" s="28">
        <f t="shared" si="20"/>
        <v>28283.062022633694</v>
      </c>
      <c r="I123" s="28">
        <f t="shared" si="11"/>
        <v>74680.720995939177</v>
      </c>
      <c r="J123" s="28">
        <f t="shared" si="18"/>
        <v>233174.64638583522</v>
      </c>
      <c r="K123" s="28">
        <f t="shared" si="21"/>
        <v>158493.92538989603</v>
      </c>
      <c r="L123" s="28">
        <f>IF(E123="","",$M$5*C123)</f>
        <v>19.591372285068839</v>
      </c>
      <c r="M123" s="29">
        <f>IF(E123="","",SUM($L$31:L123))</f>
        <v>2874.4147433263665</v>
      </c>
    </row>
    <row r="124" spans="1:13" x14ac:dyDescent="0.2">
      <c r="A124" s="23">
        <f t="shared" si="12"/>
        <v>94</v>
      </c>
      <c r="B124" s="24">
        <f t="shared" si="13"/>
        <v>45931</v>
      </c>
      <c r="C124" s="28">
        <f t="shared" si="14"/>
        <v>77.329431622175818</v>
      </c>
      <c r="D124" s="28">
        <f t="shared" si="15"/>
        <v>622.67056837782422</v>
      </c>
      <c r="E124" s="28">
        <f t="shared" si="19"/>
        <v>45774.988404927659</v>
      </c>
      <c r="F124" s="28">
        <f t="shared" si="16"/>
        <v>117.84609176097372</v>
      </c>
      <c r="G124" s="28">
        <f t="shared" si="17"/>
        <v>282.15390823902629</v>
      </c>
      <c r="H124" s="28">
        <f t="shared" si="20"/>
        <v>28000.908114394668</v>
      </c>
      <c r="I124" s="28">
        <f t="shared" si="11"/>
        <v>73775.896519322327</v>
      </c>
      <c r="J124" s="28">
        <f t="shared" si="18"/>
        <v>233559.75327188792</v>
      </c>
      <c r="K124" s="28">
        <f t="shared" si="21"/>
        <v>159783.8567525656</v>
      </c>
      <c r="L124" s="28">
        <f>IF(E124="","",$M$5*C124)</f>
        <v>19.332357905543955</v>
      </c>
      <c r="M124" s="29">
        <f>IF(E124="","",SUM($L$31:L124))</f>
        <v>2893.7471012319106</v>
      </c>
    </row>
    <row r="125" spans="1:13" x14ac:dyDescent="0.2">
      <c r="A125" s="23">
        <f t="shared" si="12"/>
        <v>95</v>
      </c>
      <c r="B125" s="24">
        <f t="shared" si="13"/>
        <v>45962</v>
      </c>
      <c r="C125" s="28">
        <f t="shared" si="14"/>
        <v>76.29164734154611</v>
      </c>
      <c r="D125" s="28">
        <f t="shared" si="15"/>
        <v>623.70835265845392</v>
      </c>
      <c r="E125" s="28">
        <f t="shared" si="19"/>
        <v>45151.280052269205</v>
      </c>
      <c r="F125" s="28">
        <f t="shared" si="16"/>
        <v>116.67045047664445</v>
      </c>
      <c r="G125" s="28">
        <f t="shared" si="17"/>
        <v>283.32954952335558</v>
      </c>
      <c r="H125" s="28">
        <f t="shared" si="20"/>
        <v>27717.578564871314</v>
      </c>
      <c r="I125" s="28">
        <f t="shared" si="11"/>
        <v>72868.858617140519</v>
      </c>
      <c r="J125" s="28">
        <f t="shared" si="18"/>
        <v>233945.49619327288</v>
      </c>
      <c r="K125" s="28">
        <f t="shared" si="21"/>
        <v>161076.63757613237</v>
      </c>
      <c r="L125" s="28">
        <f>IF(E125="","",$M$5*C125)</f>
        <v>19.072911835386527</v>
      </c>
      <c r="M125" s="29">
        <f>IF(E125="","",SUM($L$31:L125))</f>
        <v>2912.8200130672972</v>
      </c>
    </row>
    <row r="126" spans="1:13" x14ac:dyDescent="0.2">
      <c r="A126" s="23">
        <f t="shared" si="12"/>
        <v>96</v>
      </c>
      <c r="B126" s="24">
        <f t="shared" si="13"/>
        <v>45992</v>
      </c>
      <c r="C126" s="28">
        <f t="shared" si="14"/>
        <v>75.252133420448686</v>
      </c>
      <c r="D126" s="28">
        <f t="shared" si="15"/>
        <v>624.74786657955133</v>
      </c>
      <c r="E126" s="28">
        <f t="shared" si="19"/>
        <v>44526.532185689655</v>
      </c>
      <c r="F126" s="28">
        <f t="shared" si="16"/>
        <v>115.48991068696381</v>
      </c>
      <c r="G126" s="28">
        <f t="shared" si="17"/>
        <v>284.51008931303619</v>
      </c>
      <c r="H126" s="28">
        <f t="shared" si="20"/>
        <v>27433.068475558277</v>
      </c>
      <c r="I126" s="28">
        <f t="shared" si="11"/>
        <v>71959.60066124794</v>
      </c>
      <c r="J126" s="28">
        <f t="shared" si="18"/>
        <v>234331.87620045413</v>
      </c>
      <c r="K126" s="28">
        <f t="shared" si="21"/>
        <v>162372.2755392062</v>
      </c>
      <c r="L126" s="28">
        <f>IF(E126="","",$M$5*C126)</f>
        <v>18.813033355112172</v>
      </c>
      <c r="M126" s="29">
        <f>IF(E126="","",SUM($L$31:L126))</f>
        <v>2931.6330464224093</v>
      </c>
    </row>
    <row r="127" spans="1:13" x14ac:dyDescent="0.2">
      <c r="A127" s="23">
        <f t="shared" si="12"/>
        <v>97</v>
      </c>
      <c r="B127" s="24">
        <f t="shared" si="13"/>
        <v>46023</v>
      </c>
      <c r="C127" s="28">
        <f t="shared" si="14"/>
        <v>74.210886976149425</v>
      </c>
      <c r="D127" s="28">
        <f t="shared" si="15"/>
        <v>625.78911302385063</v>
      </c>
      <c r="E127" s="28">
        <f t="shared" si="19"/>
        <v>43900.743072665806</v>
      </c>
      <c r="F127" s="28">
        <f t="shared" si="16"/>
        <v>114.30445198149282</v>
      </c>
      <c r="G127" s="28">
        <f t="shared" si="17"/>
        <v>285.69554801850717</v>
      </c>
      <c r="H127" s="28">
        <f t="shared" si="20"/>
        <v>27147.372927539771</v>
      </c>
      <c r="I127" s="28">
        <f t="shared" si="11"/>
        <v>71048.116000205569</v>
      </c>
      <c r="J127" s="28">
        <f t="shared" si="18"/>
        <v>234718.89434563069</v>
      </c>
      <c r="K127" s="28">
        <f t="shared" si="21"/>
        <v>163670.77834542512</v>
      </c>
      <c r="L127" s="28">
        <f>IF(E127="","",$M$5*C127)</f>
        <v>18.552721744037356</v>
      </c>
      <c r="M127" s="29">
        <f>IF(E127="","",SUM($L$31:L127))</f>
        <v>2950.1857681664465</v>
      </c>
    </row>
    <row r="128" spans="1:13" x14ac:dyDescent="0.2">
      <c r="A128" s="23">
        <f t="shared" si="12"/>
        <v>98</v>
      </c>
      <c r="B128" s="24">
        <f t="shared" si="13"/>
        <v>46054</v>
      </c>
      <c r="C128" s="28">
        <f t="shared" si="14"/>
        <v>73.167905121109683</v>
      </c>
      <c r="D128" s="28">
        <f t="shared" si="15"/>
        <v>626.8320948788903</v>
      </c>
      <c r="E128" s="28">
        <f t="shared" si="19"/>
        <v>43273.910977786916</v>
      </c>
      <c r="F128" s="28">
        <f t="shared" si="16"/>
        <v>113.11405386474904</v>
      </c>
      <c r="G128" s="28">
        <f t="shared" si="17"/>
        <v>286.88594613525095</v>
      </c>
      <c r="H128" s="28">
        <f t="shared" si="20"/>
        <v>26860.48698140452</v>
      </c>
      <c r="I128" s="28">
        <f t="shared" si="11"/>
        <v>70134.397959191439</v>
      </c>
      <c r="J128" s="28">
        <f t="shared" si="18"/>
        <v>235106.55168273931</v>
      </c>
      <c r="K128" s="28">
        <f t="shared" si="21"/>
        <v>164972.15372354788</v>
      </c>
      <c r="L128" s="28">
        <f>IF(E128="","",$M$5*C128)</f>
        <v>18.291976280277421</v>
      </c>
      <c r="M128" s="29">
        <f>IF(E128="","",SUM($L$31:L128))</f>
        <v>2968.477744446724</v>
      </c>
    </row>
    <row r="129" spans="1:13" x14ac:dyDescent="0.2">
      <c r="A129" s="23">
        <f t="shared" si="12"/>
        <v>99</v>
      </c>
      <c r="B129" s="24">
        <f t="shared" si="13"/>
        <v>46082</v>
      </c>
      <c r="C129" s="28">
        <f t="shared" si="14"/>
        <v>72.1231849629782</v>
      </c>
      <c r="D129" s="28">
        <f t="shared" si="15"/>
        <v>627.87681503702174</v>
      </c>
      <c r="E129" s="28">
        <f t="shared" si="19"/>
        <v>42646.034162749893</v>
      </c>
      <c r="F129" s="28">
        <f t="shared" si="16"/>
        <v>111.91869575585217</v>
      </c>
      <c r="G129" s="28">
        <f t="shared" si="17"/>
        <v>288.08130424414782</v>
      </c>
      <c r="H129" s="28">
        <f t="shared" si="20"/>
        <v>26572.405677160372</v>
      </c>
      <c r="I129" s="28">
        <f t="shared" si="11"/>
        <v>69218.439839910265</v>
      </c>
      <c r="J129" s="28">
        <f t="shared" si="18"/>
        <v>235494.84926745747</v>
      </c>
      <c r="K129" s="28">
        <f t="shared" si="21"/>
        <v>166276.40942754719</v>
      </c>
      <c r="L129" s="28">
        <f>IF(E129="","",$M$5*C129)</f>
        <v>18.03079624074455</v>
      </c>
      <c r="M129" s="29">
        <f>IF(E129="","",SUM($L$31:L129))</f>
        <v>2986.5085406874687</v>
      </c>
    </row>
    <row r="130" spans="1:13" x14ac:dyDescent="0.2">
      <c r="A130" s="23">
        <f t="shared" si="12"/>
        <v>100</v>
      </c>
      <c r="B130" s="24">
        <f t="shared" si="13"/>
        <v>46113</v>
      </c>
      <c r="C130" s="28">
        <f t="shared" si="14"/>
        <v>71.076723604583165</v>
      </c>
      <c r="D130" s="28">
        <f t="shared" si="15"/>
        <v>628.92327639541679</v>
      </c>
      <c r="E130" s="28">
        <f t="shared" si="19"/>
        <v>42017.11088635448</v>
      </c>
      <c r="F130" s="28">
        <f t="shared" si="16"/>
        <v>110.71835698816821</v>
      </c>
      <c r="G130" s="28">
        <f t="shared" si="17"/>
        <v>289.28164301183176</v>
      </c>
      <c r="H130" s="28">
        <f t="shared" si="20"/>
        <v>26283.124034148539</v>
      </c>
      <c r="I130" s="28">
        <f t="shared" si="11"/>
        <v>68300.234920503019</v>
      </c>
      <c r="J130" s="28">
        <f t="shared" si="18"/>
        <v>235883.78815720612</v>
      </c>
      <c r="K130" s="28">
        <f t="shared" si="21"/>
        <v>167583.5532367031</v>
      </c>
      <c r="L130" s="28">
        <f>IF(E130="","",$M$5*C130)</f>
        <v>17.769180901145791</v>
      </c>
      <c r="M130" s="29">
        <f>IF(E130="","",SUM($L$31:L130))</f>
        <v>3004.2777215886144</v>
      </c>
    </row>
    <row r="131" spans="1:13" x14ac:dyDescent="0.2">
      <c r="A131" s="23">
        <f t="shared" si="12"/>
        <v>101</v>
      </c>
      <c r="B131" s="24">
        <f t="shared" si="13"/>
        <v>46143</v>
      </c>
      <c r="C131" s="28">
        <f t="shared" si="14"/>
        <v>70.028518143924131</v>
      </c>
      <c r="D131" s="28">
        <f t="shared" si="15"/>
        <v>629.97148185607591</v>
      </c>
      <c r="E131" s="28">
        <f t="shared" si="19"/>
        <v>41387.139404498404</v>
      </c>
      <c r="F131" s="28">
        <f t="shared" si="16"/>
        <v>109.51301680895224</v>
      </c>
      <c r="G131" s="28">
        <f t="shared" si="17"/>
        <v>290.48698319104778</v>
      </c>
      <c r="H131" s="28">
        <f t="shared" si="20"/>
        <v>25992.637050957492</v>
      </c>
      <c r="I131" s="28">
        <f t="shared" si="11"/>
        <v>67379.776455455896</v>
      </c>
      <c r="J131" s="28">
        <f t="shared" si="18"/>
        <v>236273.36941115267</v>
      </c>
      <c r="K131" s="28">
        <f t="shared" si="21"/>
        <v>168893.59295569677</v>
      </c>
      <c r="L131" s="28">
        <f>IF(E131="","",$M$5*C131)</f>
        <v>17.507129535981033</v>
      </c>
      <c r="M131" s="29">
        <f>IF(E131="","",SUM($L$31:L131))</f>
        <v>3021.7848511245957</v>
      </c>
    </row>
    <row r="132" spans="1:13" x14ac:dyDescent="0.2">
      <c r="A132" s="23">
        <f t="shared" si="12"/>
        <v>102</v>
      </c>
      <c r="B132" s="24">
        <f t="shared" si="13"/>
        <v>46174</v>
      </c>
      <c r="C132" s="28">
        <f t="shared" si="14"/>
        <v>68.978565674164017</v>
      </c>
      <c r="D132" s="28">
        <f t="shared" si="15"/>
        <v>631.02143432583603</v>
      </c>
      <c r="E132" s="28">
        <f t="shared" si="19"/>
        <v>40756.11797017257</v>
      </c>
      <c r="F132" s="28">
        <f t="shared" si="16"/>
        <v>108.30265437898954</v>
      </c>
      <c r="G132" s="28">
        <f t="shared" si="17"/>
        <v>291.69734562101047</v>
      </c>
      <c r="H132" s="28">
        <f t="shared" si="20"/>
        <v>25700.939705336481</v>
      </c>
      <c r="I132" s="28">
        <f t="shared" si="11"/>
        <v>66457.057675509044</v>
      </c>
      <c r="J132" s="28">
        <f t="shared" si="18"/>
        <v>236663.59409021382</v>
      </c>
      <c r="K132" s="28">
        <f t="shared" si="21"/>
        <v>170206.53641470478</v>
      </c>
      <c r="L132" s="28">
        <f>IF(E132="","",$M$5*C132)</f>
        <v>17.244641418541004</v>
      </c>
      <c r="M132" s="29">
        <f>IF(E132="","",SUM($L$31:L132))</f>
        <v>3039.0294925431367</v>
      </c>
    </row>
    <row r="133" spans="1:13" x14ac:dyDescent="0.2">
      <c r="A133" s="23">
        <f t="shared" si="12"/>
        <v>103</v>
      </c>
      <c r="B133" s="24">
        <f t="shared" si="13"/>
        <v>46204</v>
      </c>
      <c r="C133" s="28">
        <f t="shared" si="14"/>
        <v>67.92686328362096</v>
      </c>
      <c r="D133" s="28">
        <f t="shared" si="15"/>
        <v>632.07313671637905</v>
      </c>
      <c r="E133" s="28">
        <f t="shared" si="19"/>
        <v>40124.044833456188</v>
      </c>
      <c r="F133" s="28">
        <f t="shared" si="16"/>
        <v>107.08724877223534</v>
      </c>
      <c r="G133" s="28">
        <f t="shared" si="17"/>
        <v>292.91275122776466</v>
      </c>
      <c r="H133" s="28">
        <f t="shared" si="20"/>
        <v>25408.026954108715</v>
      </c>
      <c r="I133" s="28">
        <f t="shared" si="11"/>
        <v>65532.071787564899</v>
      </c>
      <c r="J133" s="28">
        <f t="shared" si="18"/>
        <v>237054.46325705847</v>
      </c>
      <c r="K133" s="28">
        <f t="shared" si="21"/>
        <v>171522.39146949357</v>
      </c>
      <c r="L133" s="28">
        <f>IF(E133="","",$M$5*C133)</f>
        <v>16.98171582090524</v>
      </c>
      <c r="M133" s="29">
        <f>IF(E133="","",SUM($L$31:L133))</f>
        <v>3056.011208364042</v>
      </c>
    </row>
    <row r="134" spans="1:13" x14ac:dyDescent="0.2">
      <c r="A134" s="23">
        <f t="shared" si="12"/>
        <v>104</v>
      </c>
      <c r="B134" s="24">
        <f t="shared" si="13"/>
        <v>46235</v>
      </c>
      <c r="C134" s="28">
        <f t="shared" si="14"/>
        <v>66.873408055760322</v>
      </c>
      <c r="D134" s="28">
        <f t="shared" si="15"/>
        <v>633.12659194423964</v>
      </c>
      <c r="E134" s="28">
        <f t="shared" si="19"/>
        <v>39490.91824151195</v>
      </c>
      <c r="F134" s="28">
        <f t="shared" si="16"/>
        <v>105.86677897545297</v>
      </c>
      <c r="G134" s="28">
        <f t="shared" si="17"/>
        <v>294.13322102454703</v>
      </c>
      <c r="H134" s="28">
        <f t="shared" si="20"/>
        <v>25113.893733084169</v>
      </c>
      <c r="I134" s="28">
        <f t="shared" si="11"/>
        <v>64604.811974596116</v>
      </c>
      <c r="J134" s="28">
        <f t="shared" si="18"/>
        <v>237445.97797611056</v>
      </c>
      <c r="K134" s="28">
        <f t="shared" si="21"/>
        <v>172841.16600151444</v>
      </c>
      <c r="L134" s="28">
        <f>IF(E134="","",$M$5*C134)</f>
        <v>16.718352013940081</v>
      </c>
      <c r="M134" s="29">
        <f>IF(E134="","",SUM($L$31:L134))</f>
        <v>3072.7295603779821</v>
      </c>
    </row>
    <row r="135" spans="1:13" x14ac:dyDescent="0.2">
      <c r="A135" s="23">
        <f t="shared" si="12"/>
        <v>105</v>
      </c>
      <c r="B135" s="24">
        <f t="shared" si="13"/>
        <v>46266</v>
      </c>
      <c r="C135" s="28">
        <f t="shared" si="14"/>
        <v>65.818197069186581</v>
      </c>
      <c r="D135" s="28">
        <f t="shared" si="15"/>
        <v>634.18180293081343</v>
      </c>
      <c r="E135" s="28">
        <f t="shared" si="19"/>
        <v>38856.736438581138</v>
      </c>
      <c r="F135" s="28">
        <f t="shared" si="16"/>
        <v>104.6412238878507</v>
      </c>
      <c r="G135" s="28">
        <f t="shared" si="17"/>
        <v>295.35877611214931</v>
      </c>
      <c r="H135" s="28">
        <f t="shared" si="20"/>
        <v>24818.53495697202</v>
      </c>
      <c r="I135" s="28">
        <f t="shared" si="11"/>
        <v>63675.271395553158</v>
      </c>
      <c r="J135" s="28">
        <f t="shared" si="18"/>
        <v>237838.13931355206</v>
      </c>
      <c r="K135" s="28">
        <f t="shared" si="21"/>
        <v>174162.8679179989</v>
      </c>
      <c r="L135" s="28">
        <f>IF(E135="","",$M$5*C135)</f>
        <v>16.454549267296645</v>
      </c>
      <c r="M135" s="29">
        <f>IF(E135="","",SUM($L$31:L135))</f>
        <v>3089.1841096452786</v>
      </c>
    </row>
    <row r="136" spans="1:13" x14ac:dyDescent="0.2">
      <c r="A136" s="23">
        <f t="shared" si="12"/>
        <v>106</v>
      </c>
      <c r="B136" s="24">
        <f t="shared" si="13"/>
        <v>46296</v>
      </c>
      <c r="C136" s="28">
        <f t="shared" si="14"/>
        <v>64.761227397635238</v>
      </c>
      <c r="D136" s="28">
        <f t="shared" si="15"/>
        <v>635.23877260236475</v>
      </c>
      <c r="E136" s="28">
        <f t="shared" si="19"/>
        <v>38221.497665978772</v>
      </c>
      <c r="F136" s="28">
        <f t="shared" si="16"/>
        <v>103.41056232071675</v>
      </c>
      <c r="G136" s="28">
        <f t="shared" si="17"/>
        <v>296.58943767928326</v>
      </c>
      <c r="H136" s="28">
        <f t="shared" si="20"/>
        <v>24521.945519292738</v>
      </c>
      <c r="I136" s="28">
        <f t="shared" si="11"/>
        <v>62743.443185271506</v>
      </c>
      <c r="J136" s="28">
        <f t="shared" si="18"/>
        <v>238230.94833732583</v>
      </c>
      <c r="K136" s="28">
        <f t="shared" si="21"/>
        <v>175487.50515205431</v>
      </c>
      <c r="L136" s="28">
        <f>IF(E136="","",$M$5*C136)</f>
        <v>16.19030684940881</v>
      </c>
      <c r="M136" s="29">
        <f>IF(E136="","",SUM($L$31:L136))</f>
        <v>3105.3744164946875</v>
      </c>
    </row>
    <row r="137" spans="1:13" x14ac:dyDescent="0.2">
      <c r="A137" s="23">
        <f t="shared" si="12"/>
        <v>107</v>
      </c>
      <c r="B137" s="24">
        <f t="shared" si="13"/>
        <v>46327</v>
      </c>
      <c r="C137" s="28">
        <f t="shared" si="14"/>
        <v>63.702496109964621</v>
      </c>
      <c r="D137" s="28">
        <f t="shared" si="15"/>
        <v>636.29750389003539</v>
      </c>
      <c r="E137" s="28">
        <f t="shared" si="19"/>
        <v>37585.200162088739</v>
      </c>
      <c r="F137" s="28">
        <f t="shared" si="16"/>
        <v>102.17477299705307</v>
      </c>
      <c r="G137" s="28">
        <f t="shared" si="17"/>
        <v>297.82522700294692</v>
      </c>
      <c r="H137" s="28">
        <f t="shared" si="20"/>
        <v>24224.12029228979</v>
      </c>
      <c r="I137" s="28">
        <f t="shared" si="11"/>
        <v>61809.320454378525</v>
      </c>
      <c r="J137" s="28">
        <f t="shared" si="18"/>
        <v>238624.40611713848</v>
      </c>
      <c r="K137" s="28">
        <f t="shared" si="21"/>
        <v>176815.08566275996</v>
      </c>
      <c r="L137" s="28">
        <f>IF(E137="","",$M$5*C137)</f>
        <v>15.925624027491155</v>
      </c>
      <c r="M137" s="29">
        <f>IF(E137="","",SUM($L$31:L137))</f>
        <v>3121.3000405221787</v>
      </c>
    </row>
    <row r="138" spans="1:13" x14ac:dyDescent="0.2">
      <c r="A138" s="23">
        <f t="shared" si="12"/>
        <v>108</v>
      </c>
      <c r="B138" s="24">
        <f t="shared" si="13"/>
        <v>46357</v>
      </c>
      <c r="C138" s="28">
        <f t="shared" si="14"/>
        <v>62.642000270147904</v>
      </c>
      <c r="D138" s="28">
        <f t="shared" si="15"/>
        <v>637.35799972985205</v>
      </c>
      <c r="E138" s="28">
        <f t="shared" si="19"/>
        <v>36947.842162358887</v>
      </c>
      <c r="F138" s="28">
        <f t="shared" si="16"/>
        <v>100.93383455120745</v>
      </c>
      <c r="G138" s="28">
        <f t="shared" si="17"/>
        <v>299.06616544879256</v>
      </c>
      <c r="H138" s="28">
        <f t="shared" si="20"/>
        <v>23925.054126840998</v>
      </c>
      <c r="I138" s="28">
        <f t="shared" si="11"/>
        <v>60872.896289199882</v>
      </c>
      <c r="J138" s="28">
        <f t="shared" si="18"/>
        <v>239018.51372446335</v>
      </c>
      <c r="K138" s="28">
        <f t="shared" si="21"/>
        <v>178145.61743526347</v>
      </c>
      <c r="L138" s="28">
        <f>IF(E138="","",$M$5*C138)</f>
        <v>15.660500067536976</v>
      </c>
      <c r="M138" s="29">
        <f>IF(E138="","",SUM($L$31:L138))</f>
        <v>3136.9605405897155</v>
      </c>
    </row>
    <row r="139" spans="1:13" x14ac:dyDescent="0.2">
      <c r="A139" s="23">
        <f t="shared" si="12"/>
        <v>109</v>
      </c>
      <c r="B139" s="24">
        <f t="shared" si="13"/>
        <v>46388</v>
      </c>
      <c r="C139" s="28">
        <f t="shared" si="14"/>
        <v>61.579736937264819</v>
      </c>
      <c r="D139" s="28">
        <f t="shared" si="15"/>
        <v>638.42026306273522</v>
      </c>
      <c r="E139" s="28">
        <f t="shared" si="19"/>
        <v>36309.421899296154</v>
      </c>
      <c r="F139" s="28">
        <f t="shared" si="16"/>
        <v>99.68772552850416</v>
      </c>
      <c r="G139" s="28">
        <f t="shared" si="17"/>
        <v>300.31227447149581</v>
      </c>
      <c r="H139" s="28">
        <f t="shared" si="20"/>
        <v>23624.741852369501</v>
      </c>
      <c r="I139" s="28">
        <f t="shared" si="11"/>
        <v>59934.163751665656</v>
      </c>
      <c r="J139" s="28">
        <f t="shared" si="18"/>
        <v>239413.27223254344</v>
      </c>
      <c r="K139" s="28">
        <f t="shared" si="21"/>
        <v>179479.1084808778</v>
      </c>
      <c r="L139" s="28">
        <f>IF(E139="","",$M$5*C139)</f>
        <v>15.394934234316205</v>
      </c>
      <c r="M139" s="29">
        <f>IF(E139="","",SUM($L$31:L139))</f>
        <v>3152.3554748240317</v>
      </c>
    </row>
    <row r="140" spans="1:13" x14ac:dyDescent="0.2">
      <c r="A140" s="23">
        <f t="shared" si="12"/>
        <v>110</v>
      </c>
      <c r="B140" s="24">
        <f t="shared" si="13"/>
        <v>46419</v>
      </c>
      <c r="C140" s="28">
        <f t="shared" si="14"/>
        <v>60.515703165493591</v>
      </c>
      <c r="D140" s="28">
        <f t="shared" si="15"/>
        <v>639.48429683450638</v>
      </c>
      <c r="E140" s="28">
        <f t="shared" si="19"/>
        <v>35669.93760246165</v>
      </c>
      <c r="F140" s="28">
        <f t="shared" si="16"/>
        <v>98.436424384872922</v>
      </c>
      <c r="G140" s="28">
        <f t="shared" si="17"/>
        <v>301.56357561512709</v>
      </c>
      <c r="H140" s="28">
        <f t="shared" si="20"/>
        <v>23323.178276754374</v>
      </c>
      <c r="I140" s="28">
        <f t="shared" si="11"/>
        <v>58993.115879216028</v>
      </c>
      <c r="J140" s="28">
        <f t="shared" si="18"/>
        <v>239808.68271639425</v>
      </c>
      <c r="K140" s="28">
        <f t="shared" si="21"/>
        <v>180815.56683717822</v>
      </c>
      <c r="L140" s="28">
        <f>IF(E140="","",$M$5*C140)</f>
        <v>15.128925791373398</v>
      </c>
      <c r="M140" s="29">
        <f>IF(E140="","",SUM($L$31:L140))</f>
        <v>3167.4844006154053</v>
      </c>
    </row>
    <row r="141" spans="1:13" x14ac:dyDescent="0.2">
      <c r="A141" s="23">
        <f t="shared" si="12"/>
        <v>111</v>
      </c>
      <c r="B141" s="24">
        <f t="shared" si="13"/>
        <v>46447</v>
      </c>
      <c r="C141" s="28">
        <f t="shared" si="14"/>
        <v>59.449896004102754</v>
      </c>
      <c r="D141" s="28">
        <f t="shared" si="15"/>
        <v>640.55010399589719</v>
      </c>
      <c r="E141" s="28">
        <f t="shared" si="19"/>
        <v>35029.387498465752</v>
      </c>
      <c r="F141" s="28">
        <f t="shared" si="16"/>
        <v>97.179909486476561</v>
      </c>
      <c r="G141" s="28">
        <f t="shared" si="17"/>
        <v>302.82009051352344</v>
      </c>
      <c r="H141" s="28">
        <f t="shared" si="20"/>
        <v>23020.35818624085</v>
      </c>
      <c r="I141" s="28">
        <f t="shared" si="11"/>
        <v>58049.745684706606</v>
      </c>
      <c r="J141" s="28">
        <f t="shared" si="18"/>
        <v>240204.74625280677</v>
      </c>
      <c r="K141" s="28">
        <f t="shared" si="21"/>
        <v>182155.00056810016</v>
      </c>
      <c r="L141" s="28">
        <f>IF(E141="","",$M$5*C141)</f>
        <v>14.862474001025689</v>
      </c>
      <c r="M141" s="29">
        <f>IF(E141="","",SUM($L$31:L141))</f>
        <v>3182.3468746164308</v>
      </c>
    </row>
    <row r="142" spans="1:13" x14ac:dyDescent="0.2">
      <c r="A142" s="23">
        <f t="shared" si="12"/>
        <v>112</v>
      </c>
      <c r="B142" s="24">
        <f t="shared" si="13"/>
        <v>46478</v>
      </c>
      <c r="C142" s="28">
        <f t="shared" si="14"/>
        <v>58.382312497442925</v>
      </c>
      <c r="D142" s="28">
        <f t="shared" si="15"/>
        <v>641.61768750255703</v>
      </c>
      <c r="E142" s="28">
        <f t="shared" si="19"/>
        <v>34387.769810963197</v>
      </c>
      <c r="F142" s="28">
        <f t="shared" si="16"/>
        <v>95.91815910933687</v>
      </c>
      <c r="G142" s="28">
        <f t="shared" si="17"/>
        <v>304.0818408906631</v>
      </c>
      <c r="H142" s="28">
        <f t="shared" si="20"/>
        <v>22716.276345350187</v>
      </c>
      <c r="I142" s="28">
        <f t="shared" si="11"/>
        <v>57104.046156313387</v>
      </c>
      <c r="J142" s="28">
        <f t="shared" si="18"/>
        <v>240601.46392035039</v>
      </c>
      <c r="K142" s="28">
        <f t="shared" si="21"/>
        <v>183497.417764037</v>
      </c>
      <c r="L142" s="28">
        <f>IF(E142="","",$M$5*C142)</f>
        <v>14.595578124360731</v>
      </c>
      <c r="M142" s="29">
        <f>IF(E142="","",SUM($L$31:L142))</f>
        <v>3196.9424527407914</v>
      </c>
    </row>
    <row r="143" spans="1:13" x14ac:dyDescent="0.2">
      <c r="A143" s="23">
        <f t="shared" si="12"/>
        <v>113</v>
      </c>
      <c r="B143" s="24">
        <f t="shared" si="13"/>
        <v>46508</v>
      </c>
      <c r="C143" s="28">
        <f t="shared" si="14"/>
        <v>57.312949684938665</v>
      </c>
      <c r="D143" s="28">
        <f t="shared" si="15"/>
        <v>642.68705031506136</v>
      </c>
      <c r="E143" s="28">
        <f t="shared" si="19"/>
        <v>33745.082760648133</v>
      </c>
      <c r="F143" s="28">
        <f t="shared" si="16"/>
        <v>94.651151438959104</v>
      </c>
      <c r="G143" s="28">
        <f t="shared" si="17"/>
        <v>305.34884856104088</v>
      </c>
      <c r="H143" s="28">
        <f t="shared" si="20"/>
        <v>22410.927496789147</v>
      </c>
      <c r="I143" s="28">
        <f t="shared" si="11"/>
        <v>56156.01025743728</v>
      </c>
      <c r="J143" s="28">
        <f t="shared" si="18"/>
        <v>240998.83679937589</v>
      </c>
      <c r="K143" s="28">
        <f t="shared" si="21"/>
        <v>184842.82654193862</v>
      </c>
      <c r="L143" s="28">
        <f>IF(E143="","",$M$5*C143)</f>
        <v>14.328237421234666</v>
      </c>
      <c r="M143" s="29">
        <f>IF(E143="","",SUM($L$31:L143))</f>
        <v>3211.2706901620259</v>
      </c>
    </row>
    <row r="144" spans="1:13" x14ac:dyDescent="0.2">
      <c r="A144" s="23">
        <f t="shared" si="12"/>
        <v>114</v>
      </c>
      <c r="B144" s="24">
        <f t="shared" si="13"/>
        <v>46539</v>
      </c>
      <c r="C144" s="28">
        <f t="shared" si="14"/>
        <v>56.241804601080226</v>
      </c>
      <c r="D144" s="28">
        <f t="shared" si="15"/>
        <v>643.75819539891972</v>
      </c>
      <c r="E144" s="28">
        <f t="shared" si="19"/>
        <v>33101.324565249211</v>
      </c>
      <c r="F144" s="28">
        <f t="shared" si="16"/>
        <v>93.378864569954771</v>
      </c>
      <c r="G144" s="28">
        <f t="shared" si="17"/>
        <v>306.62113543004523</v>
      </c>
      <c r="H144" s="28">
        <f t="shared" si="20"/>
        <v>22104.3063613591</v>
      </c>
      <c r="I144" s="28">
        <f t="shared" si="11"/>
        <v>55205.630926608312</v>
      </c>
      <c r="J144" s="28">
        <f t="shared" si="18"/>
        <v>241396.86597201825</v>
      </c>
      <c r="K144" s="28">
        <f t="shared" si="21"/>
        <v>186191.23504540994</v>
      </c>
      <c r="L144" s="28">
        <f>IF(E144="","",$M$5*C144)</f>
        <v>14.060451150270056</v>
      </c>
      <c r="M144" s="29">
        <f>IF(E144="","",SUM($L$31:L144))</f>
        <v>3225.331141312296</v>
      </c>
    </row>
    <row r="145" spans="1:13" x14ac:dyDescent="0.2">
      <c r="A145" s="23">
        <f t="shared" si="12"/>
        <v>115</v>
      </c>
      <c r="B145" s="24">
        <f t="shared" si="13"/>
        <v>46569</v>
      </c>
      <c r="C145" s="28">
        <f t="shared" si="14"/>
        <v>55.168874275415355</v>
      </c>
      <c r="D145" s="28">
        <f t="shared" si="15"/>
        <v>644.83112572458469</v>
      </c>
      <c r="E145" s="28">
        <f t="shared" si="19"/>
        <v>32456.493439524627</v>
      </c>
      <c r="F145" s="28">
        <f t="shared" si="16"/>
        <v>92.101276505662923</v>
      </c>
      <c r="G145" s="28">
        <f t="shared" si="17"/>
        <v>307.8987234943371</v>
      </c>
      <c r="H145" s="28">
        <f t="shared" si="20"/>
        <v>21796.407637864762</v>
      </c>
      <c r="I145" s="28">
        <f t="shared" si="11"/>
        <v>54252.90107738939</v>
      </c>
      <c r="J145" s="28">
        <f t="shared" si="18"/>
        <v>241795.55252219978</v>
      </c>
      <c r="K145" s="28">
        <f t="shared" si="21"/>
        <v>187542.65144481038</v>
      </c>
      <c r="L145" s="28">
        <f>IF(E145="","",$M$5*C145)</f>
        <v>13.792218568853839</v>
      </c>
      <c r="M145" s="29">
        <f>IF(E145="","",SUM($L$31:L145))</f>
        <v>3239.12335988115</v>
      </c>
    </row>
    <row r="146" spans="1:13" x14ac:dyDescent="0.2">
      <c r="A146" s="23">
        <f t="shared" si="12"/>
        <v>116</v>
      </c>
      <c r="B146" s="24">
        <f t="shared" si="13"/>
        <v>46600</v>
      </c>
      <c r="C146" s="28">
        <f t="shared" si="14"/>
        <v>54.094155732541047</v>
      </c>
      <c r="D146" s="28">
        <f t="shared" si="15"/>
        <v>645.90584426745897</v>
      </c>
      <c r="E146" s="28">
        <f t="shared" si="19"/>
        <v>31810.58759525717</v>
      </c>
      <c r="F146" s="28">
        <f t="shared" si="16"/>
        <v>90.818365157769847</v>
      </c>
      <c r="G146" s="28">
        <f t="shared" si="17"/>
        <v>309.18163484223015</v>
      </c>
      <c r="H146" s="28">
        <f t="shared" si="20"/>
        <v>21487.226003022533</v>
      </c>
      <c r="I146" s="28">
        <f t="shared" si="11"/>
        <v>53297.813598279703</v>
      </c>
      <c r="J146" s="28">
        <f t="shared" si="18"/>
        <v>242194.89753563292</v>
      </c>
      <c r="K146" s="28">
        <f t="shared" si="21"/>
        <v>188897.08393735322</v>
      </c>
      <c r="L146" s="28">
        <f>IF(E146="","",$M$5*C146)</f>
        <v>13.523538933135262</v>
      </c>
      <c r="M146" s="29">
        <f>IF(E146="","",SUM($L$31:L146))</f>
        <v>3252.6468988142851</v>
      </c>
    </row>
    <row r="147" spans="1:13" x14ac:dyDescent="0.2">
      <c r="A147" s="23">
        <f t="shared" si="12"/>
        <v>117</v>
      </c>
      <c r="B147" s="24">
        <f t="shared" si="13"/>
        <v>46631</v>
      </c>
      <c r="C147" s="28">
        <f t="shared" si="14"/>
        <v>53.017645992095289</v>
      </c>
      <c r="D147" s="28">
        <f t="shared" si="15"/>
        <v>646.98235400790475</v>
      </c>
      <c r="E147" s="28">
        <f t="shared" si="19"/>
        <v>31163.605241249265</v>
      </c>
      <c r="F147" s="28">
        <f t="shared" si="16"/>
        <v>89.530108345927218</v>
      </c>
      <c r="G147" s="28">
        <f t="shared" si="17"/>
        <v>310.4698916540728</v>
      </c>
      <c r="H147" s="28">
        <f t="shared" si="20"/>
        <v>21176.756111368461</v>
      </c>
      <c r="I147" s="28">
        <f t="shared" si="11"/>
        <v>52340.361352617721</v>
      </c>
      <c r="J147" s="28">
        <f t="shared" si="18"/>
        <v>242594.90209982326</v>
      </c>
      <c r="K147" s="28">
        <f t="shared" si="21"/>
        <v>190254.54074720555</v>
      </c>
      <c r="L147" s="28">
        <f>IF(E147="","",$M$5*C147)</f>
        <v>13.254411498023822</v>
      </c>
      <c r="M147" s="29">
        <f>IF(E147="","",SUM($L$31:L147))</f>
        <v>3265.9013103123089</v>
      </c>
    </row>
    <row r="148" spans="1:13" x14ac:dyDescent="0.2">
      <c r="A148" s="23">
        <f t="shared" si="12"/>
        <v>118</v>
      </c>
      <c r="B148" s="24">
        <f t="shared" si="13"/>
        <v>46661</v>
      </c>
      <c r="C148" s="28">
        <f t="shared" si="14"/>
        <v>51.939342068748779</v>
      </c>
      <c r="D148" s="28">
        <f t="shared" si="15"/>
        <v>648.06065793125117</v>
      </c>
      <c r="E148" s="28">
        <f t="shared" si="19"/>
        <v>30515.544583318013</v>
      </c>
      <c r="F148" s="28">
        <f t="shared" si="16"/>
        <v>88.236483797368578</v>
      </c>
      <c r="G148" s="28">
        <f t="shared" si="17"/>
        <v>311.76351620263142</v>
      </c>
      <c r="H148" s="28">
        <f t="shared" si="20"/>
        <v>20864.99259516583</v>
      </c>
      <c r="I148" s="28">
        <f t="shared" si="11"/>
        <v>51380.537178483843</v>
      </c>
      <c r="J148" s="28">
        <f t="shared" si="18"/>
        <v>242995.56730407249</v>
      </c>
      <c r="K148" s="28">
        <f t="shared" si="21"/>
        <v>191615.03012558864</v>
      </c>
      <c r="L148" s="28">
        <f>IF(E148="","",$M$5*C148)</f>
        <v>12.984835517187195</v>
      </c>
      <c r="M148" s="29">
        <f>IF(E148="","",SUM($L$31:L148))</f>
        <v>3278.8861458294959</v>
      </c>
    </row>
    <row r="149" spans="1:13" x14ac:dyDescent="0.2">
      <c r="A149" s="23">
        <f t="shared" si="12"/>
        <v>119</v>
      </c>
      <c r="B149" s="24">
        <f t="shared" si="13"/>
        <v>46692</v>
      </c>
      <c r="C149" s="28">
        <f t="shared" si="14"/>
        <v>50.859240972196694</v>
      </c>
      <c r="D149" s="28">
        <f t="shared" si="15"/>
        <v>649.14075902780326</v>
      </c>
      <c r="E149" s="28">
        <f t="shared" si="19"/>
        <v>29866.40382429021</v>
      </c>
      <c r="F149" s="28">
        <f t="shared" si="16"/>
        <v>86.937469146524293</v>
      </c>
      <c r="G149" s="28">
        <f t="shared" si="17"/>
        <v>313.06253085347572</v>
      </c>
      <c r="H149" s="28">
        <f t="shared" si="20"/>
        <v>20551.930064312353</v>
      </c>
      <c r="I149" s="28">
        <f t="shared" si="11"/>
        <v>50418.333888602559</v>
      </c>
      <c r="J149" s="28">
        <f t="shared" si="18"/>
        <v>243396.89423948139</v>
      </c>
      <c r="K149" s="28">
        <f t="shared" si="21"/>
        <v>192978.56035087883</v>
      </c>
      <c r="L149" s="28">
        <f>IF(E149="","",$M$5*C149)</f>
        <v>12.714810243049174</v>
      </c>
      <c r="M149" s="29">
        <f>IF(E149="","",SUM($L$31:L149))</f>
        <v>3291.6009560725452</v>
      </c>
    </row>
    <row r="150" spans="1:13" x14ac:dyDescent="0.2">
      <c r="A150" s="23">
        <f t="shared" si="12"/>
        <v>120</v>
      </c>
      <c r="B150" s="24">
        <f t="shared" si="13"/>
        <v>46722</v>
      </c>
      <c r="C150" s="28">
        <f t="shared" si="14"/>
        <v>49.777339707150354</v>
      </c>
      <c r="D150" s="28">
        <f t="shared" si="15"/>
        <v>650.2226602928497</v>
      </c>
      <c r="E150" s="28">
        <f t="shared" si="19"/>
        <v>29216.18116399736</v>
      </c>
      <c r="F150" s="28">
        <f t="shared" si="16"/>
        <v>85.633041934634804</v>
      </c>
      <c r="G150" s="28">
        <f t="shared" si="17"/>
        <v>314.36695806536522</v>
      </c>
      <c r="H150" s="28">
        <f t="shared" si="20"/>
        <v>20237.563106246987</v>
      </c>
      <c r="I150" s="28">
        <f t="shared" si="11"/>
        <v>49453.744270244351</v>
      </c>
      <c r="J150" s="28">
        <f t="shared" si="18"/>
        <v>243798.88399895278</v>
      </c>
      <c r="K150" s="28">
        <f t="shared" si="21"/>
        <v>194345.13972870843</v>
      </c>
      <c r="L150" s="28">
        <f>IF(E150="","",$M$5*C150)</f>
        <v>12.444334926787588</v>
      </c>
      <c r="M150" s="29">
        <f>IF(E150="","",SUM($L$31:L150))</f>
        <v>3304.0452909993328</v>
      </c>
    </row>
    <row r="151" spans="1:13" x14ac:dyDescent="0.2">
      <c r="A151" s="23" t="str">
        <f t="shared" si="12"/>
        <v/>
      </c>
      <c r="B151" s="24" t="str">
        <f t="shared" si="13"/>
        <v/>
      </c>
      <c r="C151" s="28">
        <f t="shared" si="14"/>
        <v>48.693635273328937</v>
      </c>
      <c r="D151" s="28">
        <f t="shared" si="15"/>
        <v>651.30636472667106</v>
      </c>
      <c r="E151" s="28">
        <f t="shared" si="19"/>
        <v>28564.874799270689</v>
      </c>
      <c r="F151" s="28">
        <f t="shared" si="16"/>
        <v>84.323179609362441</v>
      </c>
      <c r="G151" s="28">
        <f t="shared" si="17"/>
        <v>315.67682039063754</v>
      </c>
      <c r="H151" s="28">
        <f t="shared" si="20"/>
        <v>19921.886285856352</v>
      </c>
      <c r="I151" s="28">
        <f t="shared" si="11"/>
        <v>48486.761085127044</v>
      </c>
      <c r="J151" s="28">
        <f t="shared" si="18"/>
        <v>244201.53767719446</v>
      </c>
      <c r="K151" s="28">
        <f t="shared" si="21"/>
        <v>195714.77659206741</v>
      </c>
      <c r="L151" s="28">
        <f>IF(E151="","",$M$5*C151)</f>
        <v>12.173408818332234</v>
      </c>
      <c r="M151" s="29">
        <f>IF(E151="","",SUM($L$31:L151))</f>
        <v>3316.2186998176649</v>
      </c>
    </row>
    <row r="152" spans="1:13" x14ac:dyDescent="0.2">
      <c r="A152" s="23" t="str">
        <f t="shared" si="12"/>
        <v/>
      </c>
      <c r="B152" s="24" t="str">
        <f t="shared" si="13"/>
        <v/>
      </c>
      <c r="C152" s="28">
        <f t="shared" si="14"/>
        <v>47.60812466545115</v>
      </c>
      <c r="D152" s="28">
        <f t="shared" si="15"/>
        <v>652.3918753345489</v>
      </c>
      <c r="E152" s="28">
        <f t="shared" si="19"/>
        <v>27912.482923936139</v>
      </c>
      <c r="F152" s="28">
        <f t="shared" si="16"/>
        <v>83.007859524401468</v>
      </c>
      <c r="G152" s="28">
        <f t="shared" si="17"/>
        <v>316.99214047559855</v>
      </c>
      <c r="H152" s="28">
        <f t="shared" si="20"/>
        <v>19604.894145380753</v>
      </c>
      <c r="I152" s="28">
        <f t="shared" si="11"/>
        <v>47517.377069316892</v>
      </c>
      <c r="J152" s="28">
        <f t="shared" si="18"/>
        <v>244604.85637072229</v>
      </c>
      <c r="K152" s="28">
        <f t="shared" si="21"/>
        <v>197087.4793014054</v>
      </c>
      <c r="L152" s="28">
        <f>IF(E152="","",$M$5*C152)</f>
        <v>11.902031166362788</v>
      </c>
      <c r="M152" s="29">
        <f>IF(E152="","",SUM($L$31:L152))</f>
        <v>3328.1207309840274</v>
      </c>
    </row>
    <row r="153" spans="1:13" x14ac:dyDescent="0.2">
      <c r="A153" s="23" t="str">
        <f t="shared" si="12"/>
        <v/>
      </c>
      <c r="B153" s="24" t="str">
        <f t="shared" si="13"/>
        <v/>
      </c>
      <c r="C153" s="28">
        <f t="shared" si="14"/>
        <v>46.520804873226901</v>
      </c>
      <c r="D153" s="28">
        <f t="shared" si="15"/>
        <v>653.47919512677311</v>
      </c>
      <c r="E153" s="28">
        <f t="shared" si="19"/>
        <v>27259.003728809366</v>
      </c>
      <c r="F153" s="28">
        <f t="shared" si="16"/>
        <v>81.687058939086469</v>
      </c>
      <c r="G153" s="28">
        <f t="shared" si="17"/>
        <v>318.31294106091354</v>
      </c>
      <c r="H153" s="28">
        <f t="shared" si="20"/>
        <v>19286.581204319838</v>
      </c>
      <c r="I153" s="28">
        <f t="shared" si="11"/>
        <v>46545.584933129205</v>
      </c>
      <c r="J153" s="28">
        <f t="shared" si="18"/>
        <v>245008.84117786307</v>
      </c>
      <c r="K153" s="28">
        <f t="shared" si="21"/>
        <v>198463.25624473387</v>
      </c>
      <c r="L153" s="28">
        <f>IF(E153="","",$M$5*C153)</f>
        <v>11.630201218306725</v>
      </c>
      <c r="M153" s="29">
        <f>IF(E153="","",SUM($L$31:L153))</f>
        <v>3339.7509322023343</v>
      </c>
    </row>
    <row r="154" spans="1:13" x14ac:dyDescent="0.2">
      <c r="A154" s="23" t="str">
        <f t="shared" si="12"/>
        <v/>
      </c>
      <c r="B154" s="24" t="str">
        <f t="shared" si="13"/>
        <v/>
      </c>
      <c r="C154" s="28">
        <f t="shared" si="14"/>
        <v>45.431672881348945</v>
      </c>
      <c r="D154" s="28">
        <f t="shared" si="15"/>
        <v>654.56832711865104</v>
      </c>
      <c r="E154" s="28">
        <f t="shared" si="19"/>
        <v>26604.435401690716</v>
      </c>
      <c r="F154" s="28">
        <f t="shared" si="16"/>
        <v>80.360755017999324</v>
      </c>
      <c r="G154" s="28">
        <f t="shared" si="17"/>
        <v>319.63924498200066</v>
      </c>
      <c r="H154" s="28">
        <f t="shared" si="20"/>
        <v>18966.941959337837</v>
      </c>
      <c r="I154" s="28">
        <f t="shared" si="11"/>
        <v>45571.377361028557</v>
      </c>
      <c r="J154" s="28">
        <f t="shared" si="18"/>
        <v>245413.49319875758</v>
      </c>
      <c r="K154" s="28">
        <f t="shared" si="21"/>
        <v>199842.11583772901</v>
      </c>
      <c r="L154" s="28">
        <f>IF(E154="","",$M$5*C154)</f>
        <v>11.357918220337236</v>
      </c>
      <c r="M154" s="29">
        <f>IF(E154="","",SUM($L$31:L154))</f>
        <v>3351.1088504226714</v>
      </c>
    </row>
    <row r="155" spans="1:13" x14ac:dyDescent="0.2">
      <c r="A155" s="23" t="str">
        <f t="shared" si="12"/>
        <v/>
      </c>
      <c r="B155" s="24" t="str">
        <f t="shared" si="13"/>
        <v/>
      </c>
      <c r="C155" s="28">
        <f t="shared" si="14"/>
        <v>44.340725669484527</v>
      </c>
      <c r="D155" s="28">
        <f t="shared" si="15"/>
        <v>655.65927433051547</v>
      </c>
      <c r="E155" s="28">
        <f t="shared" si="19"/>
        <v>25948.776127360201</v>
      </c>
      <c r="F155" s="28">
        <f t="shared" si="16"/>
        <v>79.028924830574326</v>
      </c>
      <c r="G155" s="28">
        <f t="shared" si="17"/>
        <v>320.97107516942566</v>
      </c>
      <c r="H155" s="28">
        <f t="shared" si="20"/>
        <v>18645.970884168411</v>
      </c>
      <c r="I155" s="28">
        <f t="shared" si="11"/>
        <v>44594.747011528612</v>
      </c>
      <c r="J155" s="28">
        <f t="shared" si="18"/>
        <v>245818.81353536359</v>
      </c>
      <c r="K155" s="28">
        <f t="shared" si="21"/>
        <v>201224.06652383498</v>
      </c>
      <c r="L155" s="28">
        <f>IF(E155="","",$M$5*C155)</f>
        <v>11.085181417371132</v>
      </c>
      <c r="M155" s="29">
        <f>IF(E155="","",SUM($L$31:L155))</f>
        <v>3362.1940318400425</v>
      </c>
    </row>
    <row r="156" spans="1:13" x14ac:dyDescent="0.2">
      <c r="A156" s="23" t="str">
        <f t="shared" si="12"/>
        <v/>
      </c>
      <c r="B156" s="24" t="str">
        <f t="shared" si="13"/>
        <v/>
      </c>
      <c r="C156" s="28">
        <f t="shared" si="14"/>
        <v>43.247960212267003</v>
      </c>
      <c r="D156" s="28">
        <f t="shared" si="15"/>
        <v>656.752039787733</v>
      </c>
      <c r="E156" s="28">
        <f t="shared" si="19"/>
        <v>25292.024087572467</v>
      </c>
      <c r="F156" s="28">
        <f t="shared" si="16"/>
        <v>77.691545350701716</v>
      </c>
      <c r="G156" s="28">
        <f t="shared" si="17"/>
        <v>322.30845464929826</v>
      </c>
      <c r="H156" s="28">
        <f t="shared" si="20"/>
        <v>18323.662429519114</v>
      </c>
      <c r="I156" s="28">
        <f t="shared" si="11"/>
        <v>43615.686517091584</v>
      </c>
      <c r="J156" s="28">
        <f t="shared" si="18"/>
        <v>246224.80329145881</v>
      </c>
      <c r="K156" s="28">
        <f t="shared" si="21"/>
        <v>202609.11677436723</v>
      </c>
      <c r="L156" s="28">
        <f>IF(E156="","",$M$5*C156)</f>
        <v>10.811990053066751</v>
      </c>
      <c r="M156" s="29">
        <f>IF(E156="","",SUM($L$31:L156))</f>
        <v>3373.0060218931094</v>
      </c>
    </row>
    <row r="157" spans="1:13" x14ac:dyDescent="0.2">
      <c r="A157" s="23" t="str">
        <f t="shared" si="12"/>
        <v/>
      </c>
      <c r="B157" s="24" t="str">
        <f t="shared" si="13"/>
        <v/>
      </c>
      <c r="C157" s="28">
        <f t="shared" si="14"/>
        <v>42.153373479287445</v>
      </c>
      <c r="D157" s="28">
        <f t="shared" si="15"/>
        <v>657.84662652071256</v>
      </c>
      <c r="E157" s="28">
        <f t="shared" si="19"/>
        <v>24634.177461051753</v>
      </c>
      <c r="F157" s="28">
        <f t="shared" si="16"/>
        <v>76.348593456329638</v>
      </c>
      <c r="G157" s="28">
        <f t="shared" si="17"/>
        <v>323.65140654367036</v>
      </c>
      <c r="H157" s="28">
        <f t="shared" si="20"/>
        <v>18000.011022975443</v>
      </c>
      <c r="I157" s="28">
        <f t="shared" si="11"/>
        <v>42634.188484027196</v>
      </c>
      <c r="J157" s="28">
        <f t="shared" si="18"/>
        <v>246631.46357264396</v>
      </c>
      <c r="K157" s="28">
        <f t="shared" si="21"/>
        <v>203997.27508861676</v>
      </c>
      <c r="L157" s="28">
        <f>IF(E157="","",$M$5*C157)</f>
        <v>10.538343369821861</v>
      </c>
      <c r="M157" s="29">
        <f>IF(E157="","",SUM($L$31:L157))</f>
        <v>3383.5443652629315</v>
      </c>
    </row>
    <row r="158" spans="1:13" x14ac:dyDescent="0.2">
      <c r="A158" s="23" t="str">
        <f t="shared" si="12"/>
        <v/>
      </c>
      <c r="B158" s="24" t="str">
        <f t="shared" si="13"/>
        <v/>
      </c>
      <c r="C158" s="28">
        <f t="shared" si="14"/>
        <v>41.056962435086255</v>
      </c>
      <c r="D158" s="28">
        <f t="shared" si="15"/>
        <v>658.94303756491377</v>
      </c>
      <c r="E158" s="28">
        <f t="shared" si="19"/>
        <v>23975.23442348684</v>
      </c>
      <c r="F158" s="28">
        <f t="shared" si="16"/>
        <v>75.000045929064342</v>
      </c>
      <c r="G158" s="28">
        <f t="shared" si="17"/>
        <v>324.99995407093564</v>
      </c>
      <c r="H158" s="28">
        <f t="shared" si="20"/>
        <v>17675.011068904507</v>
      </c>
      <c r="I158" s="28">
        <f t="shared" ref="I158:I221" si="22">H158+E158</f>
        <v>41650.245492391346</v>
      </c>
      <c r="J158" s="28">
        <f t="shared" si="18"/>
        <v>247038.79548634577</v>
      </c>
      <c r="K158" s="28">
        <f t="shared" si="21"/>
        <v>205388.54999395442</v>
      </c>
      <c r="L158" s="28">
        <f>IF(E158="","",$M$5*C158)</f>
        <v>10.264240608771564</v>
      </c>
      <c r="M158" s="29">
        <f>IF(E158="","",SUM($L$31:L158))</f>
        <v>3393.8086058717031</v>
      </c>
    </row>
    <row r="159" spans="1:13" x14ac:dyDescent="0.2">
      <c r="A159" s="23" t="str">
        <f t="shared" ref="A159:A222" si="23">IF(A158&gt;=LLjaksot,"",A158+1)</f>
        <v/>
      </c>
      <c r="B159" s="24" t="str">
        <f t="shared" ref="B159:B222" si="24">IF(A159="","",IF(MONTH(DATE(YEAR(LLpaivays),MONTH(LLpaivays)+(A159-1),DAY(LLpaivays)))&gt;(MONTH(LLpaivays)+MOD((A159-1),12)),DATE(YEAR(LLpaivays),MONTH(LLpaivays)+(A159-1)+1,0),DATE(YEAR(LLpaivays),MONTH(LLpaivays)+(A159-1),DAY(LLpaivays))))</f>
        <v/>
      </c>
      <c r="C159" s="28">
        <f t="shared" ref="C159:C222" si="25">$E$10/12*E158</f>
        <v>39.958724039144734</v>
      </c>
      <c r="D159" s="28">
        <f t="shared" ref="D159:D222" si="26">IF(E158&lt;($E$11-C159),E158-C159,$E$11-C159)</f>
        <v>660.04127596085527</v>
      </c>
      <c r="E159" s="28">
        <f t="shared" si="19"/>
        <v>23315.193147525984</v>
      </c>
      <c r="F159" s="28">
        <f t="shared" ref="F159:F222" si="27">$E$15/12*H158</f>
        <v>73.645879453768771</v>
      </c>
      <c r="G159" s="28">
        <f t="shared" ref="G159:G222" si="28">IF(H158&lt;($E$16-F159),H158-F159,$E$16-F159)</f>
        <v>326.35412054623123</v>
      </c>
      <c r="H159" s="28">
        <f t="shared" si="20"/>
        <v>17348.656948358275</v>
      </c>
      <c r="I159" s="28">
        <f t="shared" si="22"/>
        <v>40663.850095884263</v>
      </c>
      <c r="J159" s="28">
        <f t="shared" ref="J159:J222" si="29">J158*(1+(((1+$E$7)^(1/12))-1))</f>
        <v>247446.80014181993</v>
      </c>
      <c r="K159" s="28">
        <f t="shared" si="21"/>
        <v>206782.95004593566</v>
      </c>
      <c r="L159" s="28">
        <f>IF(E159="","",$M$5*C159)</f>
        <v>9.9896810097861835</v>
      </c>
      <c r="M159" s="29">
        <f>IF(E159="","",SUM($L$31:L159))</f>
        <v>3403.7982868814893</v>
      </c>
    </row>
    <row r="160" spans="1:13" x14ac:dyDescent="0.2">
      <c r="A160" s="23" t="str">
        <f t="shared" si="23"/>
        <v/>
      </c>
      <c r="B160" s="24" t="str">
        <f t="shared" si="24"/>
        <v/>
      </c>
      <c r="C160" s="28">
        <f t="shared" si="25"/>
        <v>38.858655245876641</v>
      </c>
      <c r="D160" s="28">
        <f t="shared" si="26"/>
        <v>661.14134475412334</v>
      </c>
      <c r="E160" s="28">
        <f t="shared" ref="E160:E223" si="30">IF(E159&lt;=0,0,E159-D160)</f>
        <v>22654.051802771861</v>
      </c>
      <c r="F160" s="28">
        <f t="shared" si="27"/>
        <v>72.286070618159485</v>
      </c>
      <c r="G160" s="28">
        <f t="shared" si="28"/>
        <v>327.7139293818405</v>
      </c>
      <c r="H160" s="28">
        <f t="shared" ref="H160:H223" si="31">IF(H159&lt;=0,0,H159-G160)</f>
        <v>17020.943018976435</v>
      </c>
      <c r="I160" s="28">
        <f t="shared" si="22"/>
        <v>39674.994821748296</v>
      </c>
      <c r="J160" s="28">
        <f t="shared" si="29"/>
        <v>247855.47865015414</v>
      </c>
      <c r="K160" s="28">
        <f t="shared" ref="K160:K223" si="32">J160-I160</f>
        <v>208180.48382840585</v>
      </c>
      <c r="L160" s="28">
        <f>IF(E160="","",$M$5*C160)</f>
        <v>9.7146638114691601</v>
      </c>
      <c r="M160" s="29">
        <f>IF(E160="","",SUM($L$31:L160))</f>
        <v>3413.5129506929584</v>
      </c>
    </row>
    <row r="161" spans="1:13" x14ac:dyDescent="0.2">
      <c r="A161" s="23" t="str">
        <f t="shared" si="23"/>
        <v/>
      </c>
      <c r="B161" s="24" t="str">
        <f t="shared" si="24"/>
        <v/>
      </c>
      <c r="C161" s="28">
        <f t="shared" si="25"/>
        <v>37.756753004619767</v>
      </c>
      <c r="D161" s="28">
        <f t="shared" si="26"/>
        <v>662.24324699538022</v>
      </c>
      <c r="E161" s="28">
        <f t="shared" si="30"/>
        <v>21991.808555776479</v>
      </c>
      <c r="F161" s="28">
        <f t="shared" si="27"/>
        <v>70.920595912401808</v>
      </c>
      <c r="G161" s="28">
        <f t="shared" si="28"/>
        <v>329.07940408759816</v>
      </c>
      <c r="H161" s="28">
        <f t="shared" si="31"/>
        <v>16691.863614888836</v>
      </c>
      <c r="I161" s="28">
        <f t="shared" si="22"/>
        <v>38683.672170665319</v>
      </c>
      <c r="J161" s="28">
        <f t="shared" si="29"/>
        <v>248264.83212427123</v>
      </c>
      <c r="K161" s="28">
        <f t="shared" si="32"/>
        <v>209581.15995360591</v>
      </c>
      <c r="L161" s="28">
        <f>IF(E161="","",$M$5*C161)</f>
        <v>9.4391882511549419</v>
      </c>
      <c r="M161" s="29">
        <f>IF(E161="","",SUM($L$31:L161))</f>
        <v>3422.9521389441134</v>
      </c>
    </row>
    <row r="162" spans="1:13" x14ac:dyDescent="0.2">
      <c r="A162" s="23" t="str">
        <f t="shared" si="23"/>
        <v/>
      </c>
      <c r="B162" s="24" t="str">
        <f t="shared" si="24"/>
        <v/>
      </c>
      <c r="C162" s="28">
        <f t="shared" si="25"/>
        <v>36.653014259627469</v>
      </c>
      <c r="D162" s="28">
        <f t="shared" si="26"/>
        <v>663.34698574037247</v>
      </c>
      <c r="E162" s="28">
        <f t="shared" si="30"/>
        <v>21328.461570036106</v>
      </c>
      <c r="F162" s="28">
        <f t="shared" si="27"/>
        <v>69.549431728703482</v>
      </c>
      <c r="G162" s="28">
        <f t="shared" si="28"/>
        <v>330.4505682712965</v>
      </c>
      <c r="H162" s="28">
        <f t="shared" si="31"/>
        <v>16361.413046617539</v>
      </c>
      <c r="I162" s="28">
        <f t="shared" si="22"/>
        <v>37689.874616653644</v>
      </c>
      <c r="J162" s="28">
        <f t="shared" si="29"/>
        <v>248674.86167893204</v>
      </c>
      <c r="K162" s="28">
        <f t="shared" si="32"/>
        <v>210984.98706227838</v>
      </c>
      <c r="L162" s="28">
        <f>IF(E162="","",$M$5*C162)</f>
        <v>9.1632535649068672</v>
      </c>
      <c r="M162" s="29">
        <f>IF(E162="","",SUM($L$31:L162))</f>
        <v>3432.1153925090202</v>
      </c>
    </row>
    <row r="163" spans="1:13" x14ac:dyDescent="0.2">
      <c r="A163" s="23" t="str">
        <f t="shared" si="23"/>
        <v/>
      </c>
      <c r="B163" s="24" t="str">
        <f t="shared" si="24"/>
        <v/>
      </c>
      <c r="C163" s="28">
        <f t="shared" si="25"/>
        <v>35.547435950060176</v>
      </c>
      <c r="D163" s="28">
        <f t="shared" si="26"/>
        <v>664.45256404993984</v>
      </c>
      <c r="E163" s="28">
        <f t="shared" si="30"/>
        <v>20664.009005986165</v>
      </c>
      <c r="F163" s="28">
        <f t="shared" si="27"/>
        <v>68.172554360906418</v>
      </c>
      <c r="G163" s="28">
        <f t="shared" si="28"/>
        <v>331.82744563909358</v>
      </c>
      <c r="H163" s="28">
        <f t="shared" si="31"/>
        <v>16029.585600978446</v>
      </c>
      <c r="I163" s="28">
        <f t="shared" si="22"/>
        <v>36693.594606964609</v>
      </c>
      <c r="J163" s="28">
        <f t="shared" si="29"/>
        <v>249085.56843073855</v>
      </c>
      <c r="K163" s="28">
        <f t="shared" si="32"/>
        <v>212391.97382377394</v>
      </c>
      <c r="L163" s="28">
        <f>IF(E163="","",$M$5*C163)</f>
        <v>8.8868589875150441</v>
      </c>
      <c r="M163" s="29">
        <f>IF(E163="","",SUM($L$31:L163))</f>
        <v>3441.0022514965353</v>
      </c>
    </row>
    <row r="164" spans="1:13" x14ac:dyDescent="0.2">
      <c r="A164" s="23" t="str">
        <f t="shared" si="23"/>
        <v/>
      </c>
      <c r="B164" s="24" t="str">
        <f t="shared" si="24"/>
        <v/>
      </c>
      <c r="C164" s="28">
        <f t="shared" si="25"/>
        <v>34.440015009976946</v>
      </c>
      <c r="D164" s="28">
        <f t="shared" si="26"/>
        <v>665.55998499002305</v>
      </c>
      <c r="E164" s="28">
        <f t="shared" si="30"/>
        <v>19998.44902099614</v>
      </c>
      <c r="F164" s="28">
        <f t="shared" si="27"/>
        <v>66.789940004076854</v>
      </c>
      <c r="G164" s="28">
        <f t="shared" si="28"/>
        <v>333.21005999592313</v>
      </c>
      <c r="H164" s="28">
        <f t="shared" si="31"/>
        <v>15696.375540982523</v>
      </c>
      <c r="I164" s="28">
        <f t="shared" si="22"/>
        <v>35694.824561978661</v>
      </c>
      <c r="J164" s="28">
        <f t="shared" si="29"/>
        <v>249496.95349813692</v>
      </c>
      <c r="K164" s="28">
        <f t="shared" si="32"/>
        <v>213802.12893615826</v>
      </c>
      <c r="L164" s="28">
        <f>IF(E164="","",$M$5*C164)</f>
        <v>8.6100037524942366</v>
      </c>
      <c r="M164" s="29">
        <f>IF(E164="","",SUM($L$31:L164))</f>
        <v>3449.6122552490297</v>
      </c>
    </row>
    <row r="165" spans="1:13" x14ac:dyDescent="0.2">
      <c r="A165" s="23" t="str">
        <f t="shared" si="23"/>
        <v/>
      </c>
      <c r="B165" s="24" t="str">
        <f t="shared" si="24"/>
        <v/>
      </c>
      <c r="C165" s="28">
        <f t="shared" si="25"/>
        <v>33.330748368326901</v>
      </c>
      <c r="D165" s="28">
        <f t="shared" si="26"/>
        <v>666.66925163167309</v>
      </c>
      <c r="E165" s="28">
        <f t="shared" si="30"/>
        <v>19331.779769364468</v>
      </c>
      <c r="F165" s="28">
        <f t="shared" si="27"/>
        <v>65.40156475409384</v>
      </c>
      <c r="G165" s="28">
        <f t="shared" si="28"/>
        <v>334.59843524590616</v>
      </c>
      <c r="H165" s="28">
        <f t="shared" si="31"/>
        <v>15361.777105736617</v>
      </c>
      <c r="I165" s="28">
        <f t="shared" si="22"/>
        <v>34693.556875101087</v>
      </c>
      <c r="J165" s="28">
        <f t="shared" si="29"/>
        <v>249909.01800142051</v>
      </c>
      <c r="K165" s="28">
        <f t="shared" si="32"/>
        <v>215215.46112631942</v>
      </c>
      <c r="L165" s="28">
        <f>IF(E165="","",$M$5*C165)</f>
        <v>8.3326870920817253</v>
      </c>
      <c r="M165" s="29">
        <f>IF(E165="","",SUM($L$31:L165))</f>
        <v>3457.9449423411115</v>
      </c>
    </row>
    <row r="166" spans="1:13" x14ac:dyDescent="0.2">
      <c r="A166" s="23" t="str">
        <f t="shared" si="23"/>
        <v/>
      </c>
      <c r="B166" s="24" t="str">
        <f t="shared" si="24"/>
        <v/>
      </c>
      <c r="C166" s="28">
        <f t="shared" si="25"/>
        <v>32.219632948940784</v>
      </c>
      <c r="D166" s="28">
        <f t="shared" si="26"/>
        <v>667.78036705105922</v>
      </c>
      <c r="E166" s="28">
        <f t="shared" si="30"/>
        <v>18663.99940231341</v>
      </c>
      <c r="F166" s="28">
        <f t="shared" si="27"/>
        <v>64.007404607235898</v>
      </c>
      <c r="G166" s="28">
        <f t="shared" si="28"/>
        <v>335.99259539276409</v>
      </c>
      <c r="H166" s="28">
        <f t="shared" si="31"/>
        <v>15025.784510343852</v>
      </c>
      <c r="I166" s="28">
        <f t="shared" si="22"/>
        <v>33689.783912657265</v>
      </c>
      <c r="J166" s="28">
        <f t="shared" si="29"/>
        <v>250321.76306273291</v>
      </c>
      <c r="K166" s="28">
        <f t="shared" si="32"/>
        <v>216631.97915007564</v>
      </c>
      <c r="L166" s="28">
        <f>IF(E166="","",$M$5*C166)</f>
        <v>8.0549082372351961</v>
      </c>
      <c r="M166" s="29">
        <f>IF(E166="","",SUM($L$31:L166))</f>
        <v>3465.9998505783469</v>
      </c>
    </row>
    <row r="167" spans="1:13" x14ac:dyDescent="0.2">
      <c r="A167" s="23" t="str">
        <f t="shared" si="23"/>
        <v/>
      </c>
      <c r="B167" s="24" t="str">
        <f t="shared" si="24"/>
        <v/>
      </c>
      <c r="C167" s="28">
        <f t="shared" si="25"/>
        <v>31.10666567052235</v>
      </c>
      <c r="D167" s="28">
        <f t="shared" si="26"/>
        <v>668.89333432947763</v>
      </c>
      <c r="E167" s="28">
        <f t="shared" si="30"/>
        <v>17995.106067983932</v>
      </c>
      <c r="F167" s="28">
        <f t="shared" si="27"/>
        <v>62.607435459766052</v>
      </c>
      <c r="G167" s="28">
        <f t="shared" si="28"/>
        <v>337.39256454023393</v>
      </c>
      <c r="H167" s="28">
        <f t="shared" si="31"/>
        <v>14688.391945803618</v>
      </c>
      <c r="I167" s="28">
        <f t="shared" si="22"/>
        <v>32683.49801378755</v>
      </c>
      <c r="J167" s="28">
        <f t="shared" si="29"/>
        <v>250735.18980607102</v>
      </c>
      <c r="K167" s="28">
        <f t="shared" si="32"/>
        <v>218051.69179228347</v>
      </c>
      <c r="L167" s="28">
        <f>IF(E167="","",$M$5*C167)</f>
        <v>7.7766664176305875</v>
      </c>
      <c r="M167" s="29">
        <f>IF(E167="","",SUM($L$31:L167))</f>
        <v>3473.7765169959775</v>
      </c>
    </row>
    <row r="168" spans="1:13" x14ac:dyDescent="0.2">
      <c r="A168" s="23" t="str">
        <f t="shared" si="23"/>
        <v/>
      </c>
      <c r="B168" s="24" t="str">
        <f t="shared" si="24"/>
        <v/>
      </c>
      <c r="C168" s="28">
        <f t="shared" si="25"/>
        <v>29.991843446639887</v>
      </c>
      <c r="D168" s="28">
        <f t="shared" si="26"/>
        <v>670.0081565533601</v>
      </c>
      <c r="E168" s="28">
        <f t="shared" si="30"/>
        <v>17325.097911430574</v>
      </c>
      <c r="F168" s="28">
        <f t="shared" si="27"/>
        <v>61.201633107515072</v>
      </c>
      <c r="G168" s="28">
        <f t="shared" si="28"/>
        <v>338.79836689248492</v>
      </c>
      <c r="H168" s="28">
        <f t="shared" si="31"/>
        <v>14349.593578911134</v>
      </c>
      <c r="I168" s="28">
        <f t="shared" si="22"/>
        <v>31674.691490341706</v>
      </c>
      <c r="J168" s="28">
        <f t="shared" si="29"/>
        <v>251149.29935728814</v>
      </c>
      <c r="K168" s="28">
        <f t="shared" si="32"/>
        <v>219474.60786694643</v>
      </c>
      <c r="L168" s="28">
        <f>IF(E168="","",$M$5*C168)</f>
        <v>7.4979608616599718</v>
      </c>
      <c r="M168" s="29">
        <f>IF(E168="","",SUM($L$31:L168))</f>
        <v>3481.2744778576375</v>
      </c>
    </row>
    <row r="169" spans="1:13" x14ac:dyDescent="0.2">
      <c r="A169" s="23" t="str">
        <f t="shared" si="23"/>
        <v/>
      </c>
      <c r="B169" s="24" t="str">
        <f t="shared" si="24"/>
        <v/>
      </c>
      <c r="C169" s="28">
        <f t="shared" si="25"/>
        <v>28.875163185717625</v>
      </c>
      <c r="D169" s="28">
        <f t="shared" si="26"/>
        <v>671.12483681428239</v>
      </c>
      <c r="E169" s="28">
        <f t="shared" si="30"/>
        <v>16653.97307461629</v>
      </c>
      <c r="F169" s="28">
        <f t="shared" si="27"/>
        <v>59.789973245463052</v>
      </c>
      <c r="G169" s="28">
        <f t="shared" si="28"/>
        <v>340.21002675453695</v>
      </c>
      <c r="H169" s="28">
        <f t="shared" si="31"/>
        <v>14009.383552156596</v>
      </c>
      <c r="I169" s="28">
        <f t="shared" si="22"/>
        <v>30663.356626772886</v>
      </c>
      <c r="J169" s="28">
        <f t="shared" si="29"/>
        <v>251564.092844097</v>
      </c>
      <c r="K169" s="28">
        <f t="shared" si="32"/>
        <v>220900.73621732413</v>
      </c>
      <c r="L169" s="28">
        <f>IF(E169="","",$M$5*C169)</f>
        <v>7.2187907964294062</v>
      </c>
      <c r="M169" s="29">
        <f>IF(E169="","",SUM($L$31:L169))</f>
        <v>3488.4932686540669</v>
      </c>
    </row>
    <row r="170" spans="1:13" x14ac:dyDescent="0.2">
      <c r="A170" s="23" t="str">
        <f t="shared" si="23"/>
        <v/>
      </c>
      <c r="B170" s="24" t="str">
        <f t="shared" si="24"/>
        <v/>
      </c>
      <c r="C170" s="28">
        <f t="shared" si="25"/>
        <v>27.75662179102715</v>
      </c>
      <c r="D170" s="28">
        <f t="shared" si="26"/>
        <v>672.2433782089729</v>
      </c>
      <c r="E170" s="28">
        <f t="shared" si="30"/>
        <v>15981.729696407318</v>
      </c>
      <c r="F170" s="28">
        <f t="shared" si="27"/>
        <v>58.372431467319153</v>
      </c>
      <c r="G170" s="28">
        <f t="shared" si="28"/>
        <v>341.62756853268087</v>
      </c>
      <c r="H170" s="28">
        <f t="shared" si="31"/>
        <v>13667.755983623916</v>
      </c>
      <c r="I170" s="28">
        <f t="shared" si="22"/>
        <v>29649.485680031234</v>
      </c>
      <c r="J170" s="28">
        <f t="shared" si="29"/>
        <v>251979.57139607283</v>
      </c>
      <c r="K170" s="28">
        <f t="shared" si="32"/>
        <v>222330.08571604159</v>
      </c>
      <c r="L170" s="28">
        <f>IF(E170="","",$M$5*C170)</f>
        <v>6.9391554477567876</v>
      </c>
      <c r="M170" s="29">
        <f>IF(E170="","",SUM($L$31:L170))</f>
        <v>3495.4324241018239</v>
      </c>
    </row>
    <row r="171" spans="1:13" x14ac:dyDescent="0.2">
      <c r="A171" s="23" t="str">
        <f t="shared" si="23"/>
        <v/>
      </c>
      <c r="B171" s="24" t="str">
        <f t="shared" si="24"/>
        <v/>
      </c>
      <c r="C171" s="28">
        <f t="shared" si="25"/>
        <v>26.636216160678863</v>
      </c>
      <c r="D171" s="28">
        <f t="shared" si="26"/>
        <v>673.36378383932117</v>
      </c>
      <c r="E171" s="28">
        <f t="shared" si="30"/>
        <v>15308.365912567997</v>
      </c>
      <c r="F171" s="28">
        <f t="shared" si="27"/>
        <v>56.948983265099649</v>
      </c>
      <c r="G171" s="28">
        <f t="shared" si="28"/>
        <v>343.05101673490037</v>
      </c>
      <c r="H171" s="28">
        <f t="shared" si="31"/>
        <v>13324.704966889016</v>
      </c>
      <c r="I171" s="28">
        <f t="shared" si="22"/>
        <v>28633.070879457013</v>
      </c>
      <c r="J171" s="28">
        <f t="shared" si="29"/>
        <v>252395.73614465646</v>
      </c>
      <c r="K171" s="28">
        <f t="shared" si="32"/>
        <v>223762.66526519944</v>
      </c>
      <c r="L171" s="28">
        <f>IF(E171="","",$M$5*C171)</f>
        <v>6.6590540401697158</v>
      </c>
      <c r="M171" s="29">
        <f>IF(E171="","",SUM($L$31:L171))</f>
        <v>3502.0914781419938</v>
      </c>
    </row>
    <row r="172" spans="1:13" x14ac:dyDescent="0.2">
      <c r="A172" s="23" t="str">
        <f t="shared" si="23"/>
        <v/>
      </c>
      <c r="B172" s="24" t="str">
        <f t="shared" si="24"/>
        <v/>
      </c>
      <c r="C172" s="28">
        <f t="shared" si="25"/>
        <v>25.513943187613329</v>
      </c>
      <c r="D172" s="28">
        <f t="shared" si="26"/>
        <v>674.48605681238666</v>
      </c>
      <c r="E172" s="28">
        <f t="shared" si="30"/>
        <v>14633.879855755611</v>
      </c>
      <c r="F172" s="28">
        <f t="shared" si="27"/>
        <v>55.519604028704229</v>
      </c>
      <c r="G172" s="28">
        <f t="shared" si="28"/>
        <v>344.48039597129576</v>
      </c>
      <c r="H172" s="28">
        <f t="shared" si="31"/>
        <v>12980.22457091772</v>
      </c>
      <c r="I172" s="28">
        <f t="shared" si="22"/>
        <v>27614.10442667333</v>
      </c>
      <c r="J172" s="28">
        <f t="shared" si="29"/>
        <v>252812.58822315736</v>
      </c>
      <c r="K172" s="28">
        <f t="shared" si="32"/>
        <v>225198.48379648404</v>
      </c>
      <c r="L172" s="28">
        <f>IF(E172="","",$M$5*C172)</f>
        <v>6.3784857969033322</v>
      </c>
      <c r="M172" s="29">
        <f>IF(E172="","",SUM($L$31:L172))</f>
        <v>3508.4699639388973</v>
      </c>
    </row>
    <row r="173" spans="1:13" x14ac:dyDescent="0.2">
      <c r="A173" s="23" t="str">
        <f t="shared" si="23"/>
        <v/>
      </c>
      <c r="B173" s="24" t="str">
        <f t="shared" si="24"/>
        <v/>
      </c>
      <c r="C173" s="28">
        <f t="shared" si="25"/>
        <v>24.389799759592687</v>
      </c>
      <c r="D173" s="28">
        <f t="shared" si="26"/>
        <v>675.61020024040727</v>
      </c>
      <c r="E173" s="28">
        <f t="shared" si="30"/>
        <v>13958.269655515203</v>
      </c>
      <c r="F173" s="28">
        <f t="shared" si="27"/>
        <v>54.084269045490501</v>
      </c>
      <c r="G173" s="28">
        <f t="shared" si="28"/>
        <v>345.91573095450951</v>
      </c>
      <c r="H173" s="28">
        <f t="shared" si="31"/>
        <v>12634.308839963211</v>
      </c>
      <c r="I173" s="28">
        <f t="shared" si="22"/>
        <v>26592.578495478414</v>
      </c>
      <c r="J173" s="28">
        <f t="shared" si="29"/>
        <v>253230.1287667568</v>
      </c>
      <c r="K173" s="28">
        <f t="shared" si="32"/>
        <v>226637.55027127839</v>
      </c>
      <c r="L173" s="28">
        <f>IF(E173="","",$M$5*C173)</f>
        <v>6.0974499398981719</v>
      </c>
      <c r="M173" s="29">
        <f>IF(E173="","",SUM($L$31:L173))</f>
        <v>3514.5674138787954</v>
      </c>
    </row>
    <row r="174" spans="1:13" x14ac:dyDescent="0.2">
      <c r="A174" s="23" t="str">
        <f t="shared" si="23"/>
        <v/>
      </c>
      <c r="B174" s="24" t="str">
        <f t="shared" si="24"/>
        <v/>
      </c>
      <c r="C174" s="28">
        <f t="shared" si="25"/>
        <v>23.263782759192008</v>
      </c>
      <c r="D174" s="28">
        <f t="shared" si="26"/>
        <v>676.73621724080795</v>
      </c>
      <c r="E174" s="28">
        <f t="shared" si="30"/>
        <v>13281.533438274395</v>
      </c>
      <c r="F174" s="28">
        <f t="shared" si="27"/>
        <v>52.642953499846712</v>
      </c>
      <c r="G174" s="28">
        <f t="shared" si="28"/>
        <v>347.35704650015327</v>
      </c>
      <c r="H174" s="28">
        <f t="shared" si="31"/>
        <v>12286.951793463057</v>
      </c>
      <c r="I174" s="28">
        <f t="shared" si="22"/>
        <v>25568.485231737453</v>
      </c>
      <c r="J174" s="28">
        <f t="shared" si="29"/>
        <v>253648.35891251083</v>
      </c>
      <c r="K174" s="28">
        <f t="shared" si="32"/>
        <v>228079.87368077337</v>
      </c>
      <c r="L174" s="28">
        <f>IF(E174="","",$M$5*C174)</f>
        <v>5.815945689798002</v>
      </c>
      <c r="M174" s="29">
        <f>IF(E174="","",SUM($L$31:L174))</f>
        <v>3520.3833595685933</v>
      </c>
    </row>
    <row r="175" spans="1:13" x14ac:dyDescent="0.2">
      <c r="A175" s="23" t="str">
        <f t="shared" si="23"/>
        <v/>
      </c>
      <c r="B175" s="24" t="str">
        <f t="shared" si="24"/>
        <v/>
      </c>
      <c r="C175" s="28">
        <f t="shared" si="25"/>
        <v>22.13588906379066</v>
      </c>
      <c r="D175" s="28">
        <f t="shared" si="26"/>
        <v>677.86411093620939</v>
      </c>
      <c r="E175" s="28">
        <f t="shared" si="30"/>
        <v>12603.669327338186</v>
      </c>
      <c r="F175" s="28">
        <f t="shared" si="27"/>
        <v>51.195632472762739</v>
      </c>
      <c r="G175" s="28">
        <f t="shared" si="28"/>
        <v>348.80436752723728</v>
      </c>
      <c r="H175" s="28">
        <f t="shared" si="31"/>
        <v>11938.14742593582</v>
      </c>
      <c r="I175" s="28">
        <f t="shared" si="22"/>
        <v>24541.816753274004</v>
      </c>
      <c r="J175" s="28">
        <f t="shared" si="29"/>
        <v>254067.27979935348</v>
      </c>
      <c r="K175" s="28">
        <f t="shared" si="32"/>
        <v>229525.46304607947</v>
      </c>
      <c r="L175" s="28">
        <f>IF(E175="","",$M$5*C175)</f>
        <v>5.5339722659476651</v>
      </c>
      <c r="M175" s="29">
        <f>IF(E175="","",SUM($L$31:L175))</f>
        <v>3525.9173318345411</v>
      </c>
    </row>
    <row r="176" spans="1:13" x14ac:dyDescent="0.2">
      <c r="A176" s="23" t="str">
        <f t="shared" si="23"/>
        <v/>
      </c>
      <c r="B176" s="24" t="str">
        <f t="shared" si="24"/>
        <v/>
      </c>
      <c r="C176" s="28">
        <f t="shared" si="25"/>
        <v>21.006115545563645</v>
      </c>
      <c r="D176" s="28">
        <f t="shared" si="26"/>
        <v>678.9938844544364</v>
      </c>
      <c r="E176" s="28">
        <f t="shared" si="30"/>
        <v>11924.67544288375</v>
      </c>
      <c r="F176" s="28">
        <f t="shared" si="27"/>
        <v>49.742280941399251</v>
      </c>
      <c r="G176" s="28">
        <f t="shared" si="28"/>
        <v>350.25771905860074</v>
      </c>
      <c r="H176" s="28">
        <f t="shared" si="31"/>
        <v>11587.88970687722</v>
      </c>
      <c r="I176" s="28">
        <f t="shared" si="22"/>
        <v>23512.565149760972</v>
      </c>
      <c r="J176" s="28">
        <f t="shared" si="29"/>
        <v>254486.89256809984</v>
      </c>
      <c r="K176" s="28">
        <f t="shared" si="32"/>
        <v>230974.32741833886</v>
      </c>
      <c r="L176" s="28">
        <f>IF(E176="","",$M$5*C176)</f>
        <v>5.2515288863909113</v>
      </c>
      <c r="M176" s="29">
        <f>IF(E176="","",SUM($L$31:L176))</f>
        <v>3531.1688607209321</v>
      </c>
    </row>
    <row r="177" spans="1:13" x14ac:dyDescent="0.2">
      <c r="A177" s="23" t="str">
        <f t="shared" si="23"/>
        <v/>
      </c>
      <c r="B177" s="24" t="str">
        <f t="shared" si="24"/>
        <v/>
      </c>
      <c r="C177" s="28">
        <f t="shared" si="25"/>
        <v>19.87445907147292</v>
      </c>
      <c r="D177" s="28">
        <f t="shared" si="26"/>
        <v>680.12554092852713</v>
      </c>
      <c r="E177" s="28">
        <f t="shared" si="30"/>
        <v>11244.549901955223</v>
      </c>
      <c r="F177" s="28">
        <f t="shared" si="27"/>
        <v>48.282873778655087</v>
      </c>
      <c r="G177" s="28">
        <f t="shared" si="28"/>
        <v>351.71712622134493</v>
      </c>
      <c r="H177" s="28">
        <f t="shared" si="31"/>
        <v>11236.172580655875</v>
      </c>
      <c r="I177" s="28">
        <f t="shared" si="22"/>
        <v>22480.722482611098</v>
      </c>
      <c r="J177" s="28">
        <f t="shared" si="29"/>
        <v>254907.19836144909</v>
      </c>
      <c r="K177" s="28">
        <f t="shared" si="32"/>
        <v>232426.47587883798</v>
      </c>
      <c r="L177" s="28">
        <f>IF(E177="","",$M$5*C177)</f>
        <v>4.96861476786823</v>
      </c>
      <c r="M177" s="29">
        <f>IF(E177="","",SUM($L$31:L177))</f>
        <v>3536.1374754888002</v>
      </c>
    </row>
    <row r="178" spans="1:13" x14ac:dyDescent="0.2">
      <c r="A178" s="23" t="str">
        <f t="shared" si="23"/>
        <v/>
      </c>
      <c r="B178" s="24" t="str">
        <f t="shared" si="24"/>
        <v/>
      </c>
      <c r="C178" s="28">
        <f t="shared" si="25"/>
        <v>18.740916503258706</v>
      </c>
      <c r="D178" s="28">
        <f t="shared" si="26"/>
        <v>681.25908349674125</v>
      </c>
      <c r="E178" s="28">
        <f t="shared" si="30"/>
        <v>10563.290818458481</v>
      </c>
      <c r="F178" s="28">
        <f t="shared" si="27"/>
        <v>46.817385752732811</v>
      </c>
      <c r="G178" s="28">
        <f t="shared" si="28"/>
        <v>353.18261424726717</v>
      </c>
      <c r="H178" s="28">
        <f t="shared" si="31"/>
        <v>10882.989966408608</v>
      </c>
      <c r="I178" s="28">
        <f t="shared" si="22"/>
        <v>21446.280784867089</v>
      </c>
      <c r="J178" s="28">
        <f t="shared" si="29"/>
        <v>255328.19832398772</v>
      </c>
      <c r="K178" s="28">
        <f t="shared" si="32"/>
        <v>233881.91753912062</v>
      </c>
      <c r="L178" s="28">
        <f>IF(E178="","",$M$5*C178)</f>
        <v>4.6852291258146765</v>
      </c>
      <c r="M178" s="29">
        <f>IF(E178="","",SUM($L$31:L178))</f>
        <v>3540.8227046146148</v>
      </c>
    </row>
    <row r="179" spans="1:13" x14ac:dyDescent="0.2">
      <c r="A179" s="23" t="str">
        <f t="shared" si="23"/>
        <v/>
      </c>
      <c r="B179" s="24" t="str">
        <f t="shared" si="24"/>
        <v/>
      </c>
      <c r="C179" s="28">
        <f t="shared" si="25"/>
        <v>17.605484697430803</v>
      </c>
      <c r="D179" s="28">
        <f t="shared" si="26"/>
        <v>682.39451530256918</v>
      </c>
      <c r="E179" s="28">
        <f t="shared" si="30"/>
        <v>9880.8963031559124</v>
      </c>
      <c r="F179" s="28">
        <f t="shared" si="27"/>
        <v>45.345791526702534</v>
      </c>
      <c r="G179" s="28">
        <f t="shared" si="28"/>
        <v>354.65420847329744</v>
      </c>
      <c r="H179" s="28">
        <f t="shared" si="31"/>
        <v>10528.335757935311</v>
      </c>
      <c r="I179" s="28">
        <f t="shared" si="22"/>
        <v>20409.232061091221</v>
      </c>
      <c r="J179" s="28">
        <f t="shared" si="29"/>
        <v>255749.89360219261</v>
      </c>
      <c r="K179" s="28">
        <f t="shared" si="32"/>
        <v>235340.66154110138</v>
      </c>
      <c r="L179" s="28">
        <f>IF(E179="","",$M$5*C179)</f>
        <v>4.4013711743577009</v>
      </c>
      <c r="M179" s="29">
        <f>IF(E179="","",SUM($L$31:L179))</f>
        <v>3545.2240757889726</v>
      </c>
    </row>
    <row r="180" spans="1:13" x14ac:dyDescent="0.2">
      <c r="A180" s="23" t="str">
        <f t="shared" si="23"/>
        <v/>
      </c>
      <c r="B180" s="24" t="str">
        <f t="shared" si="24"/>
        <v/>
      </c>
      <c r="C180" s="28">
        <f t="shared" si="25"/>
        <v>16.468160505259856</v>
      </c>
      <c r="D180" s="28">
        <f t="shared" si="26"/>
        <v>683.5318394947401</v>
      </c>
      <c r="E180" s="28">
        <f t="shared" si="30"/>
        <v>9197.3644636611716</v>
      </c>
      <c r="F180" s="28">
        <f t="shared" si="27"/>
        <v>43.868065658063792</v>
      </c>
      <c r="G180" s="28">
        <f t="shared" si="28"/>
        <v>356.13193434193619</v>
      </c>
      <c r="H180" s="28">
        <f t="shared" si="31"/>
        <v>10172.203823593374</v>
      </c>
      <c r="I180" s="28">
        <f t="shared" si="22"/>
        <v>19369.568287254544</v>
      </c>
      <c r="J180" s="28">
        <f t="shared" si="29"/>
        <v>256172.28534443409</v>
      </c>
      <c r="K180" s="28">
        <f t="shared" si="32"/>
        <v>236802.71705717954</v>
      </c>
      <c r="L180" s="28">
        <f>IF(E180="","",$M$5*C180)</f>
        <v>4.1170401263149641</v>
      </c>
      <c r="M180" s="29">
        <f>IF(E180="","",SUM($L$31:L180))</f>
        <v>3549.3411159152874</v>
      </c>
    </row>
    <row r="181" spans="1:13" x14ac:dyDescent="0.2">
      <c r="A181" s="23" t="str">
        <f t="shared" si="23"/>
        <v/>
      </c>
      <c r="B181" s="24" t="str">
        <f t="shared" si="24"/>
        <v/>
      </c>
      <c r="C181" s="28">
        <f t="shared" si="25"/>
        <v>15.32894077276862</v>
      </c>
      <c r="D181" s="28">
        <f t="shared" si="26"/>
        <v>684.67105922723135</v>
      </c>
      <c r="E181" s="28">
        <f t="shared" si="30"/>
        <v>8512.6934044339396</v>
      </c>
      <c r="F181" s="28">
        <f t="shared" si="27"/>
        <v>42.384182598305728</v>
      </c>
      <c r="G181" s="28">
        <f t="shared" si="28"/>
        <v>357.61581740169424</v>
      </c>
      <c r="H181" s="28">
        <f t="shared" si="31"/>
        <v>9814.5880061916796</v>
      </c>
      <c r="I181" s="28">
        <f t="shared" si="22"/>
        <v>18327.281410625619</v>
      </c>
      <c r="J181" s="28">
        <f t="shared" si="29"/>
        <v>256595.37470097913</v>
      </c>
      <c r="K181" s="28">
        <f t="shared" si="32"/>
        <v>238268.09329035351</v>
      </c>
      <c r="L181" s="28">
        <f>IF(E181="","",$M$5*C181)</f>
        <v>3.832235193192155</v>
      </c>
      <c r="M181" s="29">
        <f>IF(E181="","",SUM($L$31:L181))</f>
        <v>3553.1733511084794</v>
      </c>
    </row>
    <row r="182" spans="1:13" x14ac:dyDescent="0.2">
      <c r="A182" s="23" t="str">
        <f t="shared" si="23"/>
        <v/>
      </c>
      <c r="B182" s="24" t="str">
        <f t="shared" si="24"/>
        <v/>
      </c>
      <c r="C182" s="28">
        <f t="shared" si="25"/>
        <v>14.187822340723233</v>
      </c>
      <c r="D182" s="28">
        <f t="shared" si="26"/>
        <v>685.81217765927681</v>
      </c>
      <c r="E182" s="28">
        <f t="shared" si="30"/>
        <v>7826.8812267746625</v>
      </c>
      <c r="F182" s="28">
        <f t="shared" si="27"/>
        <v>40.894116692465332</v>
      </c>
      <c r="G182" s="28">
        <f t="shared" si="28"/>
        <v>359.10588330753467</v>
      </c>
      <c r="H182" s="28">
        <f t="shared" si="31"/>
        <v>9455.4821228841447</v>
      </c>
      <c r="I182" s="28">
        <f t="shared" si="22"/>
        <v>17282.363349658808</v>
      </c>
      <c r="J182" s="28">
        <f t="shared" si="29"/>
        <v>257019.16282399447</v>
      </c>
      <c r="K182" s="28">
        <f t="shared" si="32"/>
        <v>239736.79947433565</v>
      </c>
      <c r="L182" s="28">
        <f>IF(E182="","",$M$5*C182)</f>
        <v>3.5469555851808083</v>
      </c>
      <c r="M182" s="29">
        <f>IF(E182="","",SUM($L$31:L182))</f>
        <v>3556.7203066936604</v>
      </c>
    </row>
    <row r="183" spans="1:13" x14ac:dyDescent="0.2">
      <c r="A183" s="23" t="str">
        <f t="shared" si="23"/>
        <v/>
      </c>
      <c r="B183" s="24" t="str">
        <f t="shared" si="24"/>
        <v/>
      </c>
      <c r="C183" s="28">
        <f t="shared" si="25"/>
        <v>13.044802044624438</v>
      </c>
      <c r="D183" s="28">
        <f t="shared" si="26"/>
        <v>686.95519795537552</v>
      </c>
      <c r="E183" s="28">
        <f t="shared" si="30"/>
        <v>7139.9260288192872</v>
      </c>
      <c r="F183" s="28">
        <f t="shared" si="27"/>
        <v>39.397842178683938</v>
      </c>
      <c r="G183" s="28">
        <f t="shared" si="28"/>
        <v>360.60215782131604</v>
      </c>
      <c r="H183" s="28">
        <f t="shared" si="31"/>
        <v>9094.879965062828</v>
      </c>
      <c r="I183" s="28">
        <f t="shared" si="22"/>
        <v>16234.805993882115</v>
      </c>
      <c r="J183" s="28">
        <f t="shared" si="29"/>
        <v>257443.65086754976</v>
      </c>
      <c r="K183" s="28">
        <f t="shared" si="32"/>
        <v>241208.84487366764</v>
      </c>
      <c r="L183" s="28">
        <f>IF(E183="","",$M$5*C183)</f>
        <v>3.2612005111561095</v>
      </c>
      <c r="M183" s="29">
        <f>IF(E183="","",SUM($L$31:L183))</f>
        <v>3559.9815072048164</v>
      </c>
    </row>
    <row r="184" spans="1:13" x14ac:dyDescent="0.2">
      <c r="A184" s="23" t="str">
        <f t="shared" si="23"/>
        <v/>
      </c>
      <c r="B184" s="24" t="str">
        <f t="shared" si="24"/>
        <v/>
      </c>
      <c r="C184" s="28">
        <f t="shared" si="25"/>
        <v>11.899876714698813</v>
      </c>
      <c r="D184" s="28">
        <f t="shared" si="26"/>
        <v>688.10012328530115</v>
      </c>
      <c r="E184" s="28">
        <f t="shared" si="30"/>
        <v>6451.8259055339859</v>
      </c>
      <c r="F184" s="28">
        <f t="shared" si="27"/>
        <v>37.895333187761786</v>
      </c>
      <c r="G184" s="28">
        <f t="shared" si="28"/>
        <v>362.10466681223824</v>
      </c>
      <c r="H184" s="28">
        <f t="shared" si="31"/>
        <v>8732.7752982505899</v>
      </c>
      <c r="I184" s="28">
        <f t="shared" si="22"/>
        <v>15184.601203784576</v>
      </c>
      <c r="J184" s="28">
        <f t="shared" si="29"/>
        <v>257868.83998762068</v>
      </c>
      <c r="K184" s="28">
        <f t="shared" si="32"/>
        <v>242684.2387838361</v>
      </c>
      <c r="L184" s="28">
        <f>IF(E184="","",$M$5*C184)</f>
        <v>2.9749691786747032</v>
      </c>
      <c r="M184" s="29">
        <f>IF(E184="","",SUM($L$31:L184))</f>
        <v>3562.956476383491</v>
      </c>
    </row>
    <row r="185" spans="1:13" x14ac:dyDescent="0.2">
      <c r="A185" s="23" t="str">
        <f t="shared" si="23"/>
        <v/>
      </c>
      <c r="B185" s="24" t="str">
        <f t="shared" si="24"/>
        <v/>
      </c>
      <c r="C185" s="28">
        <f t="shared" si="25"/>
        <v>10.753043175889976</v>
      </c>
      <c r="D185" s="28">
        <f t="shared" si="26"/>
        <v>689.24695682411004</v>
      </c>
      <c r="E185" s="28">
        <f t="shared" si="30"/>
        <v>5762.5789487098755</v>
      </c>
      <c r="F185" s="28">
        <f t="shared" si="27"/>
        <v>36.386563742710791</v>
      </c>
      <c r="G185" s="28">
        <f t="shared" si="28"/>
        <v>363.61343625728921</v>
      </c>
      <c r="H185" s="28">
        <f t="shared" si="31"/>
        <v>8369.1618619933015</v>
      </c>
      <c r="I185" s="28">
        <f t="shared" si="22"/>
        <v>14131.740810703177</v>
      </c>
      <c r="J185" s="28">
        <f t="shared" si="29"/>
        <v>258294.7313420921</v>
      </c>
      <c r="K185" s="28">
        <f t="shared" si="32"/>
        <v>244162.99053138893</v>
      </c>
      <c r="L185" s="28">
        <f>IF(E185="","",$M$5*C185)</f>
        <v>2.6882607939724941</v>
      </c>
      <c r="M185" s="29">
        <f>IF(E185="","",SUM($L$31:L185))</f>
        <v>3565.6447371774634</v>
      </c>
    </row>
    <row r="186" spans="1:13" x14ac:dyDescent="0.2">
      <c r="A186" s="23" t="str">
        <f t="shared" si="23"/>
        <v/>
      </c>
      <c r="B186" s="24" t="str">
        <f t="shared" si="24"/>
        <v/>
      </c>
      <c r="C186" s="28">
        <f t="shared" si="25"/>
        <v>9.6042982478497922</v>
      </c>
      <c r="D186" s="28">
        <f t="shared" si="26"/>
        <v>690.39570175215022</v>
      </c>
      <c r="E186" s="28">
        <f t="shared" si="30"/>
        <v>5072.1832469577257</v>
      </c>
      <c r="F186" s="28">
        <f t="shared" si="27"/>
        <v>34.87150775830542</v>
      </c>
      <c r="G186" s="28">
        <f t="shared" si="28"/>
        <v>365.12849224169457</v>
      </c>
      <c r="H186" s="28">
        <f t="shared" si="31"/>
        <v>8004.0333697516071</v>
      </c>
      <c r="I186" s="28">
        <f t="shared" si="22"/>
        <v>13076.216616709333</v>
      </c>
      <c r="J186" s="28">
        <f t="shared" si="29"/>
        <v>258721.3260907612</v>
      </c>
      <c r="K186" s="28">
        <f t="shared" si="32"/>
        <v>245645.10947405186</v>
      </c>
      <c r="L186" s="28">
        <f>IF(E186="","",$M$5*C186)</f>
        <v>2.4010745619624481</v>
      </c>
      <c r="M186" s="29">
        <f>IF(E186="","",SUM($L$31:L186))</f>
        <v>3568.045811739426</v>
      </c>
    </row>
    <row r="187" spans="1:13" x14ac:dyDescent="0.2">
      <c r="A187" s="23" t="str">
        <f t="shared" si="23"/>
        <v/>
      </c>
      <c r="B187" s="24" t="str">
        <f t="shared" si="24"/>
        <v/>
      </c>
      <c r="C187" s="28">
        <f t="shared" si="25"/>
        <v>8.4536387449295436</v>
      </c>
      <c r="D187" s="28">
        <f t="shared" si="26"/>
        <v>691.54636125507045</v>
      </c>
      <c r="E187" s="28">
        <f t="shared" si="30"/>
        <v>4380.6368857026555</v>
      </c>
      <c r="F187" s="28">
        <f t="shared" si="27"/>
        <v>33.350139040631696</v>
      </c>
      <c r="G187" s="28">
        <f t="shared" si="28"/>
        <v>366.64986095936831</v>
      </c>
      <c r="H187" s="28">
        <f t="shared" si="31"/>
        <v>7637.3835087922389</v>
      </c>
      <c r="I187" s="28">
        <f t="shared" si="22"/>
        <v>12018.020394494895</v>
      </c>
      <c r="J187" s="28">
        <f t="shared" si="29"/>
        <v>259148.6253953407</v>
      </c>
      <c r="K187" s="28">
        <f t="shared" si="32"/>
        <v>247130.6050008458</v>
      </c>
      <c r="L187" s="28">
        <f>IF(E187="","",$M$5*C187)</f>
        <v>2.1134096862323859</v>
      </c>
      <c r="M187" s="29">
        <f>IF(E187="","",SUM($L$31:L187))</f>
        <v>3570.1592214256584</v>
      </c>
    </row>
    <row r="188" spans="1:13" x14ac:dyDescent="0.2">
      <c r="A188" s="23" t="str">
        <f t="shared" si="23"/>
        <v/>
      </c>
      <c r="B188" s="24" t="str">
        <f t="shared" si="24"/>
        <v/>
      </c>
      <c r="C188" s="28">
        <f t="shared" si="25"/>
        <v>7.3010614761710926</v>
      </c>
      <c r="D188" s="28">
        <f t="shared" si="26"/>
        <v>692.69893852382893</v>
      </c>
      <c r="E188" s="28">
        <f t="shared" si="30"/>
        <v>3687.9379471788266</v>
      </c>
      <c r="F188" s="28">
        <f t="shared" si="27"/>
        <v>31.822431286634327</v>
      </c>
      <c r="G188" s="28">
        <f t="shared" si="28"/>
        <v>368.17756871336564</v>
      </c>
      <c r="H188" s="28">
        <f t="shared" si="31"/>
        <v>7269.205940078873</v>
      </c>
      <c r="I188" s="28">
        <f t="shared" si="22"/>
        <v>10957.1438872577</v>
      </c>
      <c r="J188" s="28">
        <f t="shared" si="29"/>
        <v>259576.63041946196</v>
      </c>
      <c r="K188" s="28">
        <f t="shared" si="32"/>
        <v>248619.48653220426</v>
      </c>
      <c r="L188" s="28">
        <f>IF(E188="","",$M$5*C188)</f>
        <v>1.8252653690427731</v>
      </c>
      <c r="M188" s="29">
        <f>IF(E188="","",SUM($L$31:L188))</f>
        <v>3571.9844867947013</v>
      </c>
    </row>
    <row r="189" spans="1:13" x14ac:dyDescent="0.2">
      <c r="A189" s="23" t="str">
        <f t="shared" si="23"/>
        <v/>
      </c>
      <c r="B189" s="24" t="str">
        <f t="shared" si="24"/>
        <v/>
      </c>
      <c r="C189" s="28">
        <f t="shared" si="25"/>
        <v>6.1465632452980445</v>
      </c>
      <c r="D189" s="28">
        <f t="shared" si="26"/>
        <v>693.85343675470199</v>
      </c>
      <c r="E189" s="28">
        <f t="shared" si="30"/>
        <v>2994.0845104241243</v>
      </c>
      <c r="F189" s="28">
        <f t="shared" si="27"/>
        <v>30.288358083661972</v>
      </c>
      <c r="G189" s="28">
        <f t="shared" si="28"/>
        <v>369.71164191633801</v>
      </c>
      <c r="H189" s="28">
        <f t="shared" si="31"/>
        <v>6899.4942981625354</v>
      </c>
      <c r="I189" s="28">
        <f t="shared" si="22"/>
        <v>9893.5788085866589</v>
      </c>
      <c r="J189" s="28">
        <f t="shared" si="29"/>
        <v>260005.34232867821</v>
      </c>
      <c r="K189" s="28">
        <f t="shared" si="32"/>
        <v>250111.76352009154</v>
      </c>
      <c r="L189" s="28">
        <f>IF(E189="","",$M$5*C189)</f>
        <v>1.5366408113245111</v>
      </c>
      <c r="M189" s="29">
        <f>IF(E189="","",SUM($L$31:L189))</f>
        <v>3573.5211276060259</v>
      </c>
    </row>
    <row r="190" spans="1:13" x14ac:dyDescent="0.2">
      <c r="A190" s="23" t="str">
        <f t="shared" si="23"/>
        <v/>
      </c>
      <c r="B190" s="24" t="str">
        <f t="shared" si="24"/>
        <v/>
      </c>
      <c r="C190" s="28">
        <f t="shared" si="25"/>
        <v>4.9901408507068741</v>
      </c>
      <c r="D190" s="28">
        <f t="shared" si="26"/>
        <v>695.00985914929311</v>
      </c>
      <c r="E190" s="28">
        <f t="shared" si="30"/>
        <v>2299.074651274831</v>
      </c>
      <c r="F190" s="28">
        <f t="shared" si="27"/>
        <v>28.747892909010563</v>
      </c>
      <c r="G190" s="28">
        <f t="shared" si="28"/>
        <v>371.25210709098945</v>
      </c>
      <c r="H190" s="28">
        <f t="shared" si="31"/>
        <v>6528.2421910715457</v>
      </c>
      <c r="I190" s="28">
        <f t="shared" si="22"/>
        <v>8827.3168423463758</v>
      </c>
      <c r="J190" s="28">
        <f t="shared" si="29"/>
        <v>260434.76229046762</v>
      </c>
      <c r="K190" s="28">
        <f t="shared" si="32"/>
        <v>251607.44544812126</v>
      </c>
      <c r="L190" s="28">
        <f>IF(E190="","",$M$5*C190)</f>
        <v>1.2475352126767185</v>
      </c>
      <c r="M190" s="29">
        <f>IF(E190="","",SUM($L$31:L190))</f>
        <v>3574.7686628187025</v>
      </c>
    </row>
    <row r="191" spans="1:13" x14ac:dyDescent="0.2">
      <c r="A191" s="23" t="str">
        <f t="shared" si="23"/>
        <v/>
      </c>
      <c r="B191" s="24" t="str">
        <f t="shared" si="24"/>
        <v/>
      </c>
      <c r="C191" s="28">
        <f t="shared" si="25"/>
        <v>3.8317910854580521</v>
      </c>
      <c r="D191" s="28">
        <f t="shared" si="26"/>
        <v>696.16820891454199</v>
      </c>
      <c r="E191" s="28">
        <f t="shared" si="30"/>
        <v>1602.906442360289</v>
      </c>
      <c r="F191" s="28">
        <f t="shared" si="27"/>
        <v>27.201009129464772</v>
      </c>
      <c r="G191" s="28">
        <f t="shared" si="28"/>
        <v>372.79899087053525</v>
      </c>
      <c r="H191" s="28">
        <f t="shared" si="31"/>
        <v>6155.4432002010108</v>
      </c>
      <c r="I191" s="28">
        <f t="shared" si="22"/>
        <v>7758.3496425612993</v>
      </c>
      <c r="J191" s="28">
        <f t="shared" si="29"/>
        <v>260864.89147423659</v>
      </c>
      <c r="K191" s="28">
        <f t="shared" si="32"/>
        <v>253106.54183167528</v>
      </c>
      <c r="L191" s="28">
        <f>IF(E191="","",$M$5*C191)</f>
        <v>0.95794777136451303</v>
      </c>
      <c r="M191" s="29">
        <f>IF(E191="","",SUM($L$31:L191))</f>
        <v>3575.7266105900671</v>
      </c>
    </row>
    <row r="192" spans="1:13" x14ac:dyDescent="0.2">
      <c r="A192" s="23" t="str">
        <f t="shared" si="23"/>
        <v/>
      </c>
      <c r="B192" s="24" t="str">
        <f t="shared" si="24"/>
        <v/>
      </c>
      <c r="C192" s="28">
        <f t="shared" si="25"/>
        <v>2.6715107372671487</v>
      </c>
      <c r="D192" s="28">
        <f t="shared" si="26"/>
        <v>697.32848926273289</v>
      </c>
      <c r="E192" s="28">
        <f t="shared" si="30"/>
        <v>905.57795309755613</v>
      </c>
      <c r="F192" s="28">
        <f t="shared" si="27"/>
        <v>25.647680000837546</v>
      </c>
      <c r="G192" s="28">
        <f t="shared" si="28"/>
        <v>374.35231999916243</v>
      </c>
      <c r="H192" s="28">
        <f t="shared" si="31"/>
        <v>5781.0908802018484</v>
      </c>
      <c r="I192" s="28">
        <f t="shared" si="22"/>
        <v>6686.6688332994045</v>
      </c>
      <c r="J192" s="28">
        <f t="shared" si="29"/>
        <v>261295.73105132289</v>
      </c>
      <c r="K192" s="28">
        <f t="shared" si="32"/>
        <v>254609.06221802349</v>
      </c>
      <c r="L192" s="28">
        <f>IF(E192="","",$M$5*C192)</f>
        <v>0.66787768431678718</v>
      </c>
      <c r="M192" s="29">
        <f>IF(E192="","",SUM($L$31:L192))</f>
        <v>3576.394488274384</v>
      </c>
    </row>
    <row r="193" spans="1:13" x14ac:dyDescent="0.2">
      <c r="A193" s="23" t="str">
        <f t="shared" si="23"/>
        <v/>
      </c>
      <c r="B193" s="24" t="str">
        <f t="shared" si="24"/>
        <v/>
      </c>
      <c r="C193" s="28">
        <f t="shared" si="25"/>
        <v>1.5092965884959271</v>
      </c>
      <c r="D193" s="28">
        <f t="shared" si="26"/>
        <v>698.49070341150411</v>
      </c>
      <c r="E193" s="28">
        <f t="shared" si="30"/>
        <v>207.08724968605202</v>
      </c>
      <c r="F193" s="28">
        <f t="shared" si="27"/>
        <v>24.087878667507702</v>
      </c>
      <c r="G193" s="28">
        <f t="shared" si="28"/>
        <v>375.91212133249229</v>
      </c>
      <c r="H193" s="28">
        <f t="shared" si="31"/>
        <v>5405.178758869356</v>
      </c>
      <c r="I193" s="28">
        <f t="shared" si="22"/>
        <v>5612.266008555408</v>
      </c>
      <c r="J193" s="28">
        <f t="shared" si="29"/>
        <v>261727.28219499881</v>
      </c>
      <c r="K193" s="28">
        <f t="shared" si="32"/>
        <v>256115.01618644342</v>
      </c>
      <c r="L193" s="28">
        <f>IF(E193="","",$M$5*C193)</f>
        <v>0.37732414712398177</v>
      </c>
      <c r="M193" s="29">
        <f>IF(E193="","",SUM($L$31:L193))</f>
        <v>3576.771812421508</v>
      </c>
    </row>
    <row r="194" spans="1:13" x14ac:dyDescent="0.2">
      <c r="A194" s="23" t="str">
        <f t="shared" si="23"/>
        <v/>
      </c>
      <c r="B194" s="24" t="str">
        <f t="shared" si="24"/>
        <v/>
      </c>
      <c r="C194" s="28">
        <f t="shared" si="25"/>
        <v>0.34514541614342004</v>
      </c>
      <c r="D194" s="28">
        <f t="shared" si="26"/>
        <v>206.74210426990859</v>
      </c>
      <c r="E194" s="28">
        <f t="shared" si="30"/>
        <v>0.3451454161434242</v>
      </c>
      <c r="F194" s="28">
        <f t="shared" si="27"/>
        <v>22.521578161955649</v>
      </c>
      <c r="G194" s="28">
        <f t="shared" si="28"/>
        <v>377.47842183804437</v>
      </c>
      <c r="H194" s="28">
        <f t="shared" si="31"/>
        <v>5027.7003370313114</v>
      </c>
      <c r="I194" s="28">
        <f t="shared" si="22"/>
        <v>5028.0454824474546</v>
      </c>
      <c r="J194" s="28">
        <f t="shared" si="29"/>
        <v>262159.54608047445</v>
      </c>
      <c r="K194" s="28">
        <f t="shared" si="32"/>
        <v>257131.50059802699</v>
      </c>
      <c r="L194" s="28">
        <f>IF(E194="","",$M$5*C194)</f>
        <v>8.6286354035855009E-2</v>
      </c>
      <c r="M194" s="29">
        <f>IF(E194="","",SUM($L$31:L194))</f>
        <v>3576.858098775544</v>
      </c>
    </row>
    <row r="195" spans="1:13" x14ac:dyDescent="0.2">
      <c r="A195" s="23" t="str">
        <f t="shared" si="23"/>
        <v/>
      </c>
      <c r="B195" s="24" t="str">
        <f t="shared" si="24"/>
        <v/>
      </c>
      <c r="C195" s="28">
        <f t="shared" si="25"/>
        <v>5.7524236023904032E-4</v>
      </c>
      <c r="D195" s="28">
        <f t="shared" si="26"/>
        <v>0.34457017378318516</v>
      </c>
      <c r="E195" s="28">
        <f t="shared" si="30"/>
        <v>5.7524236023903663E-4</v>
      </c>
      <c r="F195" s="28">
        <f t="shared" si="27"/>
        <v>20.948751404297131</v>
      </c>
      <c r="G195" s="28">
        <f t="shared" si="28"/>
        <v>379.05124859570287</v>
      </c>
      <c r="H195" s="28">
        <f t="shared" si="31"/>
        <v>4648.6490884356081</v>
      </c>
      <c r="I195" s="28">
        <f t="shared" si="22"/>
        <v>4648.6496636779684</v>
      </c>
      <c r="J195" s="28">
        <f t="shared" si="29"/>
        <v>262592.52388490085</v>
      </c>
      <c r="K195" s="28">
        <f t="shared" si="32"/>
        <v>257943.87422122288</v>
      </c>
      <c r="L195" s="28">
        <f>IF(E195="","",$M$5*C195)</f>
        <v>1.4381059005976008E-4</v>
      </c>
      <c r="M195" s="29">
        <f>IF(E195="","",SUM($L$31:L195))</f>
        <v>3576.8582425861341</v>
      </c>
    </row>
    <row r="196" spans="1:13" x14ac:dyDescent="0.2">
      <c r="A196" s="23" t="str">
        <f t="shared" si="23"/>
        <v/>
      </c>
      <c r="B196" s="24" t="str">
        <f t="shared" si="24"/>
        <v/>
      </c>
      <c r="C196" s="28">
        <f t="shared" si="25"/>
        <v>9.5873726706506103E-7</v>
      </c>
      <c r="D196" s="28">
        <f t="shared" si="26"/>
        <v>5.7428362297197162E-4</v>
      </c>
      <c r="E196" s="28">
        <f t="shared" si="30"/>
        <v>9.587372670650119E-7</v>
      </c>
      <c r="F196" s="28">
        <f t="shared" si="27"/>
        <v>19.369371201815035</v>
      </c>
      <c r="G196" s="28">
        <f t="shared" si="28"/>
        <v>380.63062879818494</v>
      </c>
      <c r="H196" s="28">
        <f t="shared" si="31"/>
        <v>4268.0184596374229</v>
      </c>
      <c r="I196" s="28">
        <f t="shared" si="22"/>
        <v>4268.0184605961604</v>
      </c>
      <c r="J196" s="28">
        <f t="shared" si="29"/>
        <v>263026.21678737318</v>
      </c>
      <c r="K196" s="28">
        <f t="shared" si="32"/>
        <v>258758.19832677703</v>
      </c>
      <c r="L196" s="28">
        <f>IF(E196="","",$M$5*C196)</f>
        <v>2.3968431676626526E-7</v>
      </c>
      <c r="M196" s="29">
        <f>IF(E196="","",SUM($L$31:L196))</f>
        <v>3576.8582428258183</v>
      </c>
    </row>
    <row r="197" spans="1:13" x14ac:dyDescent="0.2">
      <c r="A197" s="23" t="str">
        <f t="shared" si="23"/>
        <v/>
      </c>
      <c r="B197" s="24" t="str">
        <f t="shared" si="24"/>
        <v/>
      </c>
      <c r="C197" s="28">
        <f t="shared" si="25"/>
        <v>1.5978954451083533E-9</v>
      </c>
      <c r="D197" s="28">
        <f t="shared" si="26"/>
        <v>9.571393716199035E-7</v>
      </c>
      <c r="E197" s="28">
        <f t="shared" si="30"/>
        <v>1.597895445108404E-9</v>
      </c>
      <c r="F197" s="28">
        <f t="shared" si="27"/>
        <v>17.783410248489261</v>
      </c>
      <c r="G197" s="28">
        <f t="shared" si="28"/>
        <v>382.21658975151075</v>
      </c>
      <c r="H197" s="28">
        <f t="shared" si="31"/>
        <v>3885.8018698859123</v>
      </c>
      <c r="I197" s="28">
        <f t="shared" si="22"/>
        <v>3885.8018698875103</v>
      </c>
      <c r="J197" s="28">
        <f t="shared" si="29"/>
        <v>263460.62596893404</v>
      </c>
      <c r="K197" s="28">
        <f t="shared" si="32"/>
        <v>259574.82409904653</v>
      </c>
      <c r="L197" s="28">
        <f>IF(E197="","",$M$5*C197)</f>
        <v>3.9947386127708833E-10</v>
      </c>
      <c r="M197" s="29">
        <f>IF(E197="","",SUM($L$31:L197))</f>
        <v>3576.8582428262175</v>
      </c>
    </row>
    <row r="198" spans="1:13" x14ac:dyDescent="0.2">
      <c r="A198" s="23" t="str">
        <f t="shared" si="23"/>
        <v/>
      </c>
      <c r="B198" s="24" t="str">
        <f t="shared" si="24"/>
        <v/>
      </c>
      <c r="C198" s="28">
        <f t="shared" si="25"/>
        <v>2.6631590751806735E-12</v>
      </c>
      <c r="D198" s="28">
        <f t="shared" si="26"/>
        <v>1.5952322860332233E-9</v>
      </c>
      <c r="E198" s="28">
        <f t="shared" si="30"/>
        <v>2.6631590751807285E-12</v>
      </c>
      <c r="F198" s="28">
        <f t="shared" si="27"/>
        <v>16.190841124524635</v>
      </c>
      <c r="G198" s="28">
        <f t="shared" si="28"/>
        <v>383.80915887547536</v>
      </c>
      <c r="H198" s="28">
        <f t="shared" si="31"/>
        <v>3501.9927110104368</v>
      </c>
      <c r="I198" s="28">
        <f t="shared" si="22"/>
        <v>3501.9927110104395</v>
      </c>
      <c r="J198" s="28">
        <f t="shared" si="29"/>
        <v>263895.75261257653</v>
      </c>
      <c r="K198" s="28">
        <f t="shared" si="32"/>
        <v>260393.75990156608</v>
      </c>
      <c r="L198" s="28">
        <f>IF(E198="","",$M$5*C198)</f>
        <v>6.6578976879516838E-13</v>
      </c>
      <c r="M198" s="29">
        <f>IF(E198="","",SUM($L$31:L198))</f>
        <v>3576.858242826218</v>
      </c>
    </row>
    <row r="199" spans="1:13" x14ac:dyDescent="0.2">
      <c r="A199" s="23" t="str">
        <f t="shared" si="23"/>
        <v/>
      </c>
      <c r="B199" s="24" t="str">
        <f t="shared" si="24"/>
        <v/>
      </c>
      <c r="C199" s="28">
        <f t="shared" si="25"/>
        <v>4.4385984586345475E-15</v>
      </c>
      <c r="D199" s="28">
        <f t="shared" si="26"/>
        <v>2.658720476722094E-12</v>
      </c>
      <c r="E199" s="28">
        <f t="shared" si="30"/>
        <v>4.4385984586344828E-15</v>
      </c>
      <c r="F199" s="28">
        <f t="shared" si="27"/>
        <v>14.591636295876819</v>
      </c>
      <c r="G199" s="28">
        <f t="shared" si="28"/>
        <v>385.40836370412319</v>
      </c>
      <c r="H199" s="28">
        <f t="shared" si="31"/>
        <v>3116.5843473063137</v>
      </c>
      <c r="I199" s="28">
        <f t="shared" si="22"/>
        <v>3116.5843473063137</v>
      </c>
      <c r="J199" s="28">
        <f t="shared" si="29"/>
        <v>264331.59790324763</v>
      </c>
      <c r="K199" s="28">
        <f t="shared" si="32"/>
        <v>261215.01355594132</v>
      </c>
      <c r="L199" s="28">
        <f>IF(E199="","",$M$5*C199)</f>
        <v>1.1096496146586369E-15</v>
      </c>
      <c r="M199" s="29">
        <f>IF(E199="","",SUM($L$31:L199))</f>
        <v>3576.858242826218</v>
      </c>
    </row>
    <row r="200" spans="1:13" x14ac:dyDescent="0.2">
      <c r="A200" s="23" t="str">
        <f t="shared" si="23"/>
        <v/>
      </c>
      <c r="B200" s="24" t="str">
        <f t="shared" si="24"/>
        <v/>
      </c>
      <c r="C200" s="28">
        <f t="shared" si="25"/>
        <v>7.3976640977241392E-18</v>
      </c>
      <c r="D200" s="28">
        <f t="shared" si="26"/>
        <v>4.4312007945367585E-15</v>
      </c>
      <c r="E200" s="28">
        <f t="shared" si="30"/>
        <v>7.3976640977242748E-18</v>
      </c>
      <c r="F200" s="28">
        <f t="shared" si="27"/>
        <v>12.985768113776308</v>
      </c>
      <c r="G200" s="28">
        <f t="shared" si="28"/>
        <v>387.01423188622368</v>
      </c>
      <c r="H200" s="28">
        <f t="shared" si="31"/>
        <v>2729.5701154200901</v>
      </c>
      <c r="I200" s="28">
        <f t="shared" si="22"/>
        <v>2729.5701154200901</v>
      </c>
      <c r="J200" s="28">
        <f t="shared" si="29"/>
        <v>264768.16302785132</v>
      </c>
      <c r="K200" s="28">
        <f t="shared" si="32"/>
        <v>262038.59291243122</v>
      </c>
      <c r="L200" s="28">
        <f>IF(E200="","",$M$5*C200)</f>
        <v>1.8494160244310348E-18</v>
      </c>
      <c r="M200" s="29">
        <f>IF(E200="","",SUM($L$31:L200))</f>
        <v>3576.858242826218</v>
      </c>
    </row>
    <row r="201" spans="1:13" x14ac:dyDescent="0.2">
      <c r="A201" s="23" t="str">
        <f t="shared" si="23"/>
        <v/>
      </c>
      <c r="B201" s="24" t="str">
        <f t="shared" si="24"/>
        <v/>
      </c>
      <c r="C201" s="28">
        <f t="shared" si="25"/>
        <v>1.2329440162873793E-20</v>
      </c>
      <c r="D201" s="28">
        <f t="shared" si="26"/>
        <v>7.3853346575614007E-18</v>
      </c>
      <c r="E201" s="28">
        <f t="shared" si="30"/>
        <v>1.2329440162874038E-20</v>
      </c>
      <c r="F201" s="28">
        <f t="shared" si="27"/>
        <v>11.373208814250376</v>
      </c>
      <c r="G201" s="28">
        <f t="shared" si="28"/>
        <v>388.62679118574965</v>
      </c>
      <c r="H201" s="28">
        <f t="shared" si="31"/>
        <v>2340.9433242343403</v>
      </c>
      <c r="I201" s="28">
        <f t="shared" si="22"/>
        <v>2340.9433242343403</v>
      </c>
      <c r="J201" s="28">
        <f t="shared" si="29"/>
        <v>265205.44917525188</v>
      </c>
      <c r="K201" s="28">
        <f t="shared" si="32"/>
        <v>262864.50585101754</v>
      </c>
      <c r="L201" s="28">
        <f>IF(E201="","",$M$5*C201)</f>
        <v>3.0823600407184481E-21</v>
      </c>
      <c r="M201" s="29">
        <f>IF(E201="","",SUM($L$31:L201))</f>
        <v>3576.858242826218</v>
      </c>
    </row>
    <row r="202" spans="1:13" x14ac:dyDescent="0.2">
      <c r="A202" s="23" t="str">
        <f t="shared" si="23"/>
        <v/>
      </c>
      <c r="B202" s="24" t="str">
        <f t="shared" si="24"/>
        <v/>
      </c>
      <c r="C202" s="28">
        <f t="shared" si="25"/>
        <v>2.0549066938123396E-23</v>
      </c>
      <c r="D202" s="28">
        <f t="shared" si="26"/>
        <v>1.2308891095935914E-20</v>
      </c>
      <c r="E202" s="28">
        <f t="shared" si="30"/>
        <v>2.0549066938123517E-23</v>
      </c>
      <c r="F202" s="28">
        <f t="shared" si="27"/>
        <v>9.7539305176430844</v>
      </c>
      <c r="G202" s="28">
        <f t="shared" si="28"/>
        <v>390.24606948235692</v>
      </c>
      <c r="H202" s="28">
        <f t="shared" si="31"/>
        <v>1950.6972547519833</v>
      </c>
      <c r="I202" s="28">
        <f t="shared" si="22"/>
        <v>1950.6972547519833</v>
      </c>
      <c r="J202" s="28">
        <f t="shared" si="29"/>
        <v>265643.45753627707</v>
      </c>
      <c r="K202" s="28">
        <f t="shared" si="32"/>
        <v>263692.76028152509</v>
      </c>
      <c r="L202" s="28">
        <f>IF(E202="","",$M$5*C202)</f>
        <v>5.1372667345308491E-24</v>
      </c>
      <c r="M202" s="29">
        <f>IF(E202="","",SUM($L$31:L202))</f>
        <v>3576.858242826218</v>
      </c>
    </row>
    <row r="203" spans="1:13" x14ac:dyDescent="0.2">
      <c r="A203" s="23" t="str">
        <f t="shared" si="23"/>
        <v/>
      </c>
      <c r="B203" s="24" t="str">
        <f t="shared" si="24"/>
        <v/>
      </c>
      <c r="C203" s="28">
        <f t="shared" si="25"/>
        <v>3.4248444896872531E-26</v>
      </c>
      <c r="D203" s="28">
        <f t="shared" si="26"/>
        <v>2.0514818493226645E-23</v>
      </c>
      <c r="E203" s="28">
        <f t="shared" si="30"/>
        <v>3.4248444896872175E-26</v>
      </c>
      <c r="F203" s="28">
        <f t="shared" si="27"/>
        <v>8.1279052281332635</v>
      </c>
      <c r="G203" s="28">
        <f t="shared" si="28"/>
        <v>391.87209477186673</v>
      </c>
      <c r="H203" s="28">
        <f t="shared" si="31"/>
        <v>1558.8251599801165</v>
      </c>
      <c r="I203" s="28">
        <f t="shared" si="22"/>
        <v>1558.8251599801165</v>
      </c>
      <c r="J203" s="28">
        <f t="shared" si="29"/>
        <v>266082.18930372142</v>
      </c>
      <c r="K203" s="28">
        <f t="shared" si="32"/>
        <v>264523.36414374132</v>
      </c>
      <c r="L203" s="28">
        <f>IF(E203="","",$M$5*C203)</f>
        <v>8.5621112242181328E-27</v>
      </c>
      <c r="M203" s="29">
        <f>IF(E203="","",SUM($L$31:L203))</f>
        <v>3576.858242826218</v>
      </c>
    </row>
    <row r="204" spans="1:13" x14ac:dyDescent="0.2">
      <c r="A204" s="23" t="str">
        <f t="shared" si="23"/>
        <v/>
      </c>
      <c r="B204" s="24" t="str">
        <f t="shared" si="24"/>
        <v/>
      </c>
      <c r="C204" s="28">
        <f t="shared" si="25"/>
        <v>5.708074149478696E-29</v>
      </c>
      <c r="D204" s="28">
        <f t="shared" si="26"/>
        <v>3.4191364155377386E-26</v>
      </c>
      <c r="E204" s="28">
        <f t="shared" si="30"/>
        <v>5.7080741494789561E-29</v>
      </c>
      <c r="F204" s="28">
        <f t="shared" si="27"/>
        <v>6.495104833250485</v>
      </c>
      <c r="G204" s="28">
        <f t="shared" si="28"/>
        <v>393.50489516674952</v>
      </c>
      <c r="H204" s="28">
        <f t="shared" si="31"/>
        <v>1165.320264813367</v>
      </c>
      <c r="I204" s="28">
        <f t="shared" si="22"/>
        <v>1165.320264813367</v>
      </c>
      <c r="J204" s="28">
        <f t="shared" si="29"/>
        <v>266521.64567234943</v>
      </c>
      <c r="K204" s="28">
        <f t="shared" si="32"/>
        <v>265356.32540753606</v>
      </c>
      <c r="L204" s="28">
        <f>IF(E204="","",$M$5*C204)</f>
        <v>1.427018537369674E-29</v>
      </c>
      <c r="M204" s="29">
        <f>IF(E204="","",SUM($L$31:L204))</f>
        <v>3576.858242826218</v>
      </c>
    </row>
    <row r="205" spans="1:13" x14ac:dyDescent="0.2">
      <c r="A205" s="23" t="str">
        <f t="shared" si="23"/>
        <v/>
      </c>
      <c r="B205" s="24" t="str">
        <f t="shared" si="24"/>
        <v/>
      </c>
      <c r="C205" s="28">
        <f t="shared" si="25"/>
        <v>9.5134569157982608E-32</v>
      </c>
      <c r="D205" s="28">
        <f t="shared" si="26"/>
        <v>5.6985606925631574E-29</v>
      </c>
      <c r="E205" s="28">
        <f t="shared" si="30"/>
        <v>9.5134569157986637E-32</v>
      </c>
      <c r="F205" s="28">
        <f t="shared" si="27"/>
        <v>4.8555011033890292</v>
      </c>
      <c r="G205" s="28">
        <f t="shared" si="28"/>
        <v>395.14449889661097</v>
      </c>
      <c r="H205" s="28">
        <f t="shared" si="31"/>
        <v>770.17576591675606</v>
      </c>
      <c r="I205" s="28">
        <f t="shared" si="22"/>
        <v>770.17576591675606</v>
      </c>
      <c r="J205" s="28">
        <f t="shared" si="29"/>
        <v>266961.82783889887</v>
      </c>
      <c r="K205" s="28">
        <f t="shared" si="32"/>
        <v>266191.65207298211</v>
      </c>
      <c r="L205" s="28">
        <f>IF(E205="","",$M$5*C205)</f>
        <v>2.3783642289495652E-32</v>
      </c>
      <c r="M205" s="29">
        <f>IF(E205="","",SUM($L$31:L205))</f>
        <v>3576.858242826218</v>
      </c>
    </row>
    <row r="206" spans="1:13" x14ac:dyDescent="0.2">
      <c r="A206" s="23" t="str">
        <f t="shared" si="23"/>
        <v/>
      </c>
      <c r="B206" s="24" t="str">
        <f t="shared" si="24"/>
        <v/>
      </c>
      <c r="C206" s="28">
        <f t="shared" si="25"/>
        <v>1.5855761526331108E-34</v>
      </c>
      <c r="D206" s="28">
        <f t="shared" si="26"/>
        <v>9.4976011542723329E-32</v>
      </c>
      <c r="E206" s="28">
        <f t="shared" si="30"/>
        <v>1.58557615263308E-34</v>
      </c>
      <c r="F206" s="28">
        <f t="shared" si="27"/>
        <v>3.2090656913198168</v>
      </c>
      <c r="G206" s="28">
        <f t="shared" si="28"/>
        <v>396.79093430868016</v>
      </c>
      <c r="H206" s="28">
        <f t="shared" si="31"/>
        <v>373.3848316080759</v>
      </c>
      <c r="I206" s="28">
        <f t="shared" si="22"/>
        <v>373.3848316080759</v>
      </c>
      <c r="J206" s="28">
        <f t="shared" si="29"/>
        <v>267402.73700208403</v>
      </c>
      <c r="K206" s="28">
        <f t="shared" si="32"/>
        <v>267029.35217047593</v>
      </c>
      <c r="L206" s="28">
        <f>IF(E206="","",$M$5*C206)</f>
        <v>3.9639403815827769E-35</v>
      </c>
      <c r="M206" s="29">
        <f>IF(E206="","",SUM($L$31:L206))</f>
        <v>3576.858242826218</v>
      </c>
    </row>
    <row r="207" spans="1:13" x14ac:dyDescent="0.2">
      <c r="A207" s="23" t="str">
        <f t="shared" si="23"/>
        <v/>
      </c>
      <c r="B207" s="24" t="str">
        <f t="shared" si="24"/>
        <v/>
      </c>
      <c r="C207" s="28">
        <f t="shared" si="25"/>
        <v>2.6426269210551336E-37</v>
      </c>
      <c r="D207" s="28">
        <f t="shared" si="26"/>
        <v>1.5829335257120248E-34</v>
      </c>
      <c r="E207" s="28">
        <f t="shared" si="30"/>
        <v>2.6426269210551846E-37</v>
      </c>
      <c r="F207" s="28">
        <f t="shared" si="27"/>
        <v>1.5557701317003163</v>
      </c>
      <c r="G207" s="28">
        <f t="shared" si="28"/>
        <v>371.82906147637556</v>
      </c>
      <c r="H207" s="28">
        <f t="shared" si="31"/>
        <v>1.5557701317003421</v>
      </c>
      <c r="I207" s="28">
        <f t="shared" si="22"/>
        <v>1.5557701317003421</v>
      </c>
      <c r="J207" s="28">
        <f t="shared" si="29"/>
        <v>267844.37436259899</v>
      </c>
      <c r="K207" s="28">
        <f t="shared" si="32"/>
        <v>267842.81859246729</v>
      </c>
      <c r="L207" s="28">
        <f>IF(E207="","",$M$5*C207)</f>
        <v>6.6065673026378341E-38</v>
      </c>
      <c r="M207" s="29">
        <f>IF(E207="","",SUM($L$31:L207))</f>
        <v>3576.858242826218</v>
      </c>
    </row>
    <row r="208" spans="1:13" x14ac:dyDescent="0.2">
      <c r="A208" s="23" t="str">
        <f t="shared" si="23"/>
        <v/>
      </c>
      <c r="B208" s="24" t="str">
        <f t="shared" si="24"/>
        <v/>
      </c>
      <c r="C208" s="28">
        <f t="shared" si="25"/>
        <v>4.4043782017586413E-40</v>
      </c>
      <c r="D208" s="28">
        <f t="shared" si="26"/>
        <v>2.638222542853426E-37</v>
      </c>
      <c r="E208" s="28">
        <f t="shared" si="30"/>
        <v>4.404378201758563E-40</v>
      </c>
      <c r="F208" s="28">
        <f t="shared" si="27"/>
        <v>6.4823755487514248E-3</v>
      </c>
      <c r="G208" s="28">
        <f t="shared" si="28"/>
        <v>1.5492877561515905</v>
      </c>
      <c r="H208" s="28">
        <f t="shared" si="31"/>
        <v>6.4823755487515289E-3</v>
      </c>
      <c r="I208" s="28">
        <f t="shared" si="22"/>
        <v>6.4823755487515289E-3</v>
      </c>
      <c r="J208" s="28">
        <f t="shared" si="29"/>
        <v>268286.74112312077</v>
      </c>
      <c r="K208" s="28">
        <f t="shared" si="32"/>
        <v>268286.73464074521</v>
      </c>
      <c r="L208" s="28">
        <f>IF(E208="","",$M$5*C208)</f>
        <v>1.1010945504396603E-40</v>
      </c>
      <c r="M208" s="29">
        <f>IF(E208="","",SUM($L$31:L208))</f>
        <v>3576.858242826218</v>
      </c>
    </row>
    <row r="209" spans="1:13" x14ac:dyDescent="0.2">
      <c r="A209" s="23" t="str">
        <f t="shared" si="23"/>
        <v/>
      </c>
      <c r="B209" s="24" t="str">
        <f t="shared" si="24"/>
        <v/>
      </c>
      <c r="C209" s="28">
        <f t="shared" si="25"/>
        <v>7.3406303362642727E-43</v>
      </c>
      <c r="D209" s="28">
        <f t="shared" si="26"/>
        <v>4.3970375714222987E-40</v>
      </c>
      <c r="E209" s="28">
        <f t="shared" si="30"/>
        <v>7.3406303362643587E-43</v>
      </c>
      <c r="F209" s="28">
        <f t="shared" si="27"/>
        <v>2.7009898119798036E-5</v>
      </c>
      <c r="G209" s="28">
        <f t="shared" si="28"/>
        <v>6.455365650631731E-3</v>
      </c>
      <c r="H209" s="28">
        <f t="shared" si="31"/>
        <v>2.7009898119797864E-5</v>
      </c>
      <c r="I209" s="28">
        <f t="shared" si="22"/>
        <v>2.7009898119797864E-5</v>
      </c>
      <c r="J209" s="28">
        <f t="shared" si="29"/>
        <v>268729.83848831285</v>
      </c>
      <c r="K209" s="28">
        <f t="shared" si="32"/>
        <v>268729.83846130292</v>
      </c>
      <c r="L209" s="28">
        <f>IF(E209="","",$M$5*C209)</f>
        <v>1.8351575840660682E-43</v>
      </c>
      <c r="M209" s="29">
        <f>IF(E209="","",SUM($L$31:L209))</f>
        <v>3576.858242826218</v>
      </c>
    </row>
    <row r="210" spans="1:13" x14ac:dyDescent="0.2">
      <c r="A210" s="23" t="str">
        <f t="shared" si="23"/>
        <v/>
      </c>
      <c r="B210" s="24" t="str">
        <f t="shared" si="24"/>
        <v/>
      </c>
      <c r="C210" s="28">
        <f t="shared" si="25"/>
        <v>1.2234383893773932E-45</v>
      </c>
      <c r="D210" s="28">
        <f t="shared" si="26"/>
        <v>7.328395952370584E-43</v>
      </c>
      <c r="E210" s="28">
        <f t="shared" si="30"/>
        <v>1.2234383893774696E-45</v>
      </c>
      <c r="F210" s="28">
        <f t="shared" si="27"/>
        <v>1.1254124216582443E-7</v>
      </c>
      <c r="G210" s="28">
        <f t="shared" si="28"/>
        <v>2.689735687763204E-5</v>
      </c>
      <c r="H210" s="28">
        <f t="shared" si="31"/>
        <v>1.125412421658233E-7</v>
      </c>
      <c r="I210" s="28">
        <f t="shared" si="22"/>
        <v>1.125412421658233E-7</v>
      </c>
      <c r="J210" s="28">
        <f t="shared" si="29"/>
        <v>269173.66766482819</v>
      </c>
      <c r="K210" s="28">
        <f t="shared" si="32"/>
        <v>269173.66766471567</v>
      </c>
      <c r="L210" s="28">
        <f>IF(E210="","",$M$5*C210)</f>
        <v>3.058595973443483E-46</v>
      </c>
      <c r="M210" s="29">
        <f>IF(E210="","",SUM($L$31:L210))</f>
        <v>3576.858242826218</v>
      </c>
    </row>
    <row r="211" spans="1:13" x14ac:dyDescent="0.2">
      <c r="A211" s="23" t="str">
        <f t="shared" si="23"/>
        <v/>
      </c>
      <c r="B211" s="24" t="str">
        <f t="shared" si="24"/>
        <v/>
      </c>
      <c r="C211" s="28">
        <f t="shared" si="25"/>
        <v>2.0390639822957827E-48</v>
      </c>
      <c r="D211" s="28">
        <f t="shared" si="26"/>
        <v>1.2213993253951739E-45</v>
      </c>
      <c r="E211" s="28">
        <f t="shared" si="30"/>
        <v>2.0390639822957308E-48</v>
      </c>
      <c r="F211" s="28">
        <f t="shared" si="27"/>
        <v>4.6892184235759709E-10</v>
      </c>
      <c r="G211" s="28">
        <f t="shared" si="28"/>
        <v>1.120723203234657E-7</v>
      </c>
      <c r="H211" s="28">
        <f t="shared" si="31"/>
        <v>4.6892184235759709E-10</v>
      </c>
      <c r="I211" s="28">
        <f t="shared" si="22"/>
        <v>4.6892184235759709E-10</v>
      </c>
      <c r="J211" s="28">
        <f t="shared" si="29"/>
        <v>269618.22986131272</v>
      </c>
      <c r="K211" s="28">
        <f t="shared" si="32"/>
        <v>269618.22986131225</v>
      </c>
      <c r="L211" s="28">
        <f>IF(E211="","",$M$5*C211)</f>
        <v>5.0976599557394569E-49</v>
      </c>
      <c r="M211" s="29">
        <f>IF(E211="","",SUM($L$31:L211))</f>
        <v>3576.858242826218</v>
      </c>
    </row>
    <row r="212" spans="1:13" x14ac:dyDescent="0.2">
      <c r="A212" s="23" t="str">
        <f t="shared" si="23"/>
        <v/>
      </c>
      <c r="B212" s="24" t="str">
        <f t="shared" si="24"/>
        <v/>
      </c>
      <c r="C212" s="28">
        <f t="shared" si="25"/>
        <v>3.3984399704928848E-51</v>
      </c>
      <c r="D212" s="28">
        <f t="shared" si="26"/>
        <v>2.035665542325238E-48</v>
      </c>
      <c r="E212" s="28">
        <f t="shared" si="30"/>
        <v>3.398439970492832E-51</v>
      </c>
      <c r="F212" s="28">
        <f t="shared" si="27"/>
        <v>1.9538410098233214E-12</v>
      </c>
      <c r="G212" s="28">
        <f t="shared" si="28"/>
        <v>4.6696800134777374E-10</v>
      </c>
      <c r="H212" s="28">
        <f t="shared" si="31"/>
        <v>1.9538410098233557E-12</v>
      </c>
      <c r="I212" s="28">
        <f t="shared" si="22"/>
        <v>1.9538410098233557E-12</v>
      </c>
      <c r="J212" s="28">
        <f t="shared" si="29"/>
        <v>270063.5262884085</v>
      </c>
      <c r="K212" s="28">
        <f t="shared" si="32"/>
        <v>270063.5262884085</v>
      </c>
      <c r="L212" s="28">
        <f>IF(E212="","",$M$5*C212)</f>
        <v>8.496099926232212E-52</v>
      </c>
      <c r="M212" s="29">
        <f>IF(E212="","",SUM($L$31:L212))</f>
        <v>3576.858242826218</v>
      </c>
    </row>
    <row r="213" spans="1:13" x14ac:dyDescent="0.2">
      <c r="A213" s="23" t="str">
        <f t="shared" si="23"/>
        <v/>
      </c>
      <c r="B213" s="24" t="str">
        <f t="shared" si="24"/>
        <v/>
      </c>
      <c r="C213" s="28">
        <f t="shared" si="25"/>
        <v>5.6640666174880537E-54</v>
      </c>
      <c r="D213" s="28">
        <f t="shared" si="26"/>
        <v>3.3927759038753437E-51</v>
      </c>
      <c r="E213" s="28">
        <f t="shared" si="30"/>
        <v>5.6640666174882669E-54</v>
      </c>
      <c r="F213" s="28">
        <f t="shared" si="27"/>
        <v>8.1410042075973154E-15</v>
      </c>
      <c r="G213" s="28">
        <f t="shared" si="28"/>
        <v>1.9457000056157583E-12</v>
      </c>
      <c r="H213" s="28">
        <f t="shared" si="31"/>
        <v>8.1410042075973423E-15</v>
      </c>
      <c r="I213" s="28">
        <f t="shared" si="22"/>
        <v>8.1410042075973423E-15</v>
      </c>
      <c r="J213" s="28">
        <f t="shared" si="29"/>
        <v>270509.55815875705</v>
      </c>
      <c r="K213" s="28">
        <f t="shared" si="32"/>
        <v>270509.55815875705</v>
      </c>
      <c r="L213" s="28">
        <f>IF(E213="","",$M$5*C213)</f>
        <v>1.4160166543720134E-54</v>
      </c>
      <c r="M213" s="29">
        <f>IF(E213="","",SUM($L$31:L213))</f>
        <v>3576.858242826218</v>
      </c>
    </row>
    <row r="214" spans="1:13" x14ac:dyDescent="0.2">
      <c r="A214" s="23" t="str">
        <f t="shared" si="23"/>
        <v/>
      </c>
      <c r="B214" s="24" t="str">
        <f t="shared" si="24"/>
        <v/>
      </c>
      <c r="C214" s="28">
        <f t="shared" si="25"/>
        <v>9.4401110291471121E-57</v>
      </c>
      <c r="D214" s="28">
        <f t="shared" si="26"/>
        <v>5.65462650645912E-54</v>
      </c>
      <c r="E214" s="28">
        <f t="shared" si="30"/>
        <v>9.4401110291469106E-57</v>
      </c>
      <c r="F214" s="28">
        <f t="shared" si="27"/>
        <v>3.3920850864988928E-17</v>
      </c>
      <c r="G214" s="28">
        <f t="shared" si="28"/>
        <v>8.1070833567323529E-15</v>
      </c>
      <c r="H214" s="28">
        <f t="shared" si="31"/>
        <v>3.3920850864989347E-17</v>
      </c>
      <c r="I214" s="28">
        <f t="shared" si="22"/>
        <v>3.3920850864989347E-17</v>
      </c>
      <c r="J214" s="28">
        <f t="shared" si="29"/>
        <v>270956.32668700273</v>
      </c>
      <c r="K214" s="28">
        <f t="shared" si="32"/>
        <v>270956.32668700273</v>
      </c>
      <c r="L214" s="28">
        <f>IF(E214="","",$M$5*C214)</f>
        <v>2.360027757286778E-57</v>
      </c>
      <c r="M214" s="29">
        <f>IF(E214="","",SUM($L$31:L214))</f>
        <v>3576.858242826218</v>
      </c>
    </row>
    <row r="215" spans="1:13" x14ac:dyDescent="0.2">
      <c r="A215" s="23" t="str">
        <f t="shared" si="23"/>
        <v/>
      </c>
      <c r="B215" s="24" t="str">
        <f t="shared" si="24"/>
        <v/>
      </c>
      <c r="C215" s="28">
        <f t="shared" si="25"/>
        <v>1.5733518381911518E-59</v>
      </c>
      <c r="D215" s="28">
        <f t="shared" si="26"/>
        <v>9.4243775107649986E-57</v>
      </c>
      <c r="E215" s="28">
        <f t="shared" si="30"/>
        <v>1.5733518381912016E-59</v>
      </c>
      <c r="F215" s="28">
        <f t="shared" si="27"/>
        <v>1.4133687860412227E-19</v>
      </c>
      <c r="G215" s="28">
        <f t="shared" si="28"/>
        <v>3.3779513986385226E-17</v>
      </c>
      <c r="H215" s="28">
        <f t="shared" si="31"/>
        <v>1.4133687860412105E-19</v>
      </c>
      <c r="I215" s="28">
        <f t="shared" si="22"/>
        <v>1.4133687860412105E-19</v>
      </c>
      <c r="J215" s="28">
        <f t="shared" si="29"/>
        <v>271403.83308979595</v>
      </c>
      <c r="K215" s="28">
        <f t="shared" si="32"/>
        <v>271403.83308979595</v>
      </c>
      <c r="L215" s="28">
        <f>IF(E215="","",$M$5*C215)</f>
        <v>3.9333795954778796E-60</v>
      </c>
      <c r="M215" s="29">
        <f>IF(E215="","",SUM($L$31:L215))</f>
        <v>3576.858242826218</v>
      </c>
    </row>
    <row r="216" spans="1:13" x14ac:dyDescent="0.2">
      <c r="A216" s="23" t="str">
        <f t="shared" si="23"/>
        <v/>
      </c>
      <c r="B216" s="24" t="str">
        <f t="shared" si="24"/>
        <v/>
      </c>
      <c r="C216" s="28">
        <f t="shared" si="25"/>
        <v>2.6222530636520029E-62</v>
      </c>
      <c r="D216" s="28">
        <f t="shared" si="26"/>
        <v>1.5707295851275497E-59</v>
      </c>
      <c r="E216" s="28">
        <f t="shared" si="30"/>
        <v>2.622253063651926E-62</v>
      </c>
      <c r="F216" s="28">
        <f t="shared" si="27"/>
        <v>5.8890366085050437E-22</v>
      </c>
      <c r="G216" s="28">
        <f t="shared" si="28"/>
        <v>1.4074797494327054E-19</v>
      </c>
      <c r="H216" s="28">
        <f t="shared" si="31"/>
        <v>5.8890366085050757E-22</v>
      </c>
      <c r="I216" s="28">
        <f t="shared" si="22"/>
        <v>5.8890366085050757E-22</v>
      </c>
      <c r="J216" s="28">
        <f t="shared" si="29"/>
        <v>271852.07858579652</v>
      </c>
      <c r="K216" s="28">
        <f t="shared" si="32"/>
        <v>271852.07858579652</v>
      </c>
      <c r="L216" s="28">
        <f>IF(E216="","",$M$5*C216)</f>
        <v>6.5556326591300071E-63</v>
      </c>
      <c r="M216" s="29">
        <f>IF(E216="","",SUM($L$31:L216))</f>
        <v>3576.858242826218</v>
      </c>
    </row>
    <row r="217" spans="1:13" x14ac:dyDescent="0.2">
      <c r="A217" s="23" t="str">
        <f t="shared" si="23"/>
        <v/>
      </c>
      <c r="B217" s="24" t="str">
        <f t="shared" si="24"/>
        <v/>
      </c>
      <c r="C217" s="28">
        <f t="shared" si="25"/>
        <v>4.3704217727532107E-65</v>
      </c>
      <c r="D217" s="28">
        <f t="shared" si="26"/>
        <v>2.6178826418791728E-62</v>
      </c>
      <c r="E217" s="28">
        <f t="shared" si="30"/>
        <v>4.3704217727532157E-65</v>
      </c>
      <c r="F217" s="28">
        <f t="shared" si="27"/>
        <v>2.4537652535437814E-24</v>
      </c>
      <c r="G217" s="28">
        <f t="shared" si="28"/>
        <v>5.8644989559696382E-22</v>
      </c>
      <c r="H217" s="28">
        <f t="shared" si="31"/>
        <v>2.4537652535437502E-24</v>
      </c>
      <c r="I217" s="28">
        <f t="shared" si="22"/>
        <v>2.4537652535437502E-24</v>
      </c>
      <c r="J217" s="28">
        <f t="shared" si="29"/>
        <v>272301.06439567695</v>
      </c>
      <c r="K217" s="28">
        <f t="shared" si="32"/>
        <v>272301.06439567695</v>
      </c>
      <c r="L217" s="28">
        <f>IF(E217="","",$M$5*C217)</f>
        <v>1.0926054431883027E-65</v>
      </c>
      <c r="M217" s="29">
        <f>IF(E217="","",SUM($L$31:L217))</f>
        <v>3576.858242826218</v>
      </c>
    </row>
    <row r="218" spans="1:13" x14ac:dyDescent="0.2">
      <c r="A218" s="23" t="str">
        <f t="shared" si="23"/>
        <v/>
      </c>
      <c r="B218" s="24" t="str">
        <f t="shared" si="24"/>
        <v/>
      </c>
      <c r="C218" s="28">
        <f t="shared" si="25"/>
        <v>7.284036287922027E-68</v>
      </c>
      <c r="D218" s="28">
        <f t="shared" si="26"/>
        <v>4.363137736465294E-65</v>
      </c>
      <c r="E218" s="28">
        <f t="shared" si="30"/>
        <v>7.2840362879217676E-68</v>
      </c>
      <c r="F218" s="28">
        <f t="shared" si="27"/>
        <v>1.0224021889765625E-26</v>
      </c>
      <c r="G218" s="28">
        <f t="shared" si="28"/>
        <v>2.4435412316539847E-24</v>
      </c>
      <c r="H218" s="28">
        <f t="shared" si="31"/>
        <v>1.0224021889765454E-26</v>
      </c>
      <c r="I218" s="28">
        <f t="shared" si="22"/>
        <v>1.0224021889765454E-26</v>
      </c>
      <c r="J218" s="28">
        <f t="shared" si="29"/>
        <v>272750.79174212582</v>
      </c>
      <c r="K218" s="28">
        <f t="shared" si="32"/>
        <v>272750.79174212582</v>
      </c>
      <c r="L218" s="28">
        <f>IF(E218="","",$M$5*C218)</f>
        <v>1.8210090719805068E-68</v>
      </c>
      <c r="M218" s="29">
        <f>IF(E218="","",SUM($L$31:L218))</f>
        <v>3576.858242826218</v>
      </c>
    </row>
    <row r="219" spans="1:13" x14ac:dyDescent="0.2">
      <c r="A219" s="23" t="str">
        <f t="shared" si="23"/>
        <v/>
      </c>
      <c r="B219" s="24" t="str">
        <f t="shared" si="24"/>
        <v/>
      </c>
      <c r="C219" s="28">
        <f t="shared" si="25"/>
        <v>1.2140060479869614E-70</v>
      </c>
      <c r="D219" s="28">
        <f t="shared" si="26"/>
        <v>7.2718962274418976E-68</v>
      </c>
      <c r="E219" s="28">
        <f t="shared" si="30"/>
        <v>1.2140060479869997E-70</v>
      </c>
      <c r="F219" s="28">
        <f t="shared" si="27"/>
        <v>4.2600091207356059E-29</v>
      </c>
      <c r="G219" s="28">
        <f t="shared" si="28"/>
        <v>1.0181421798558098E-26</v>
      </c>
      <c r="H219" s="28">
        <f t="shared" si="31"/>
        <v>4.2600091207355868E-29</v>
      </c>
      <c r="I219" s="28">
        <f t="shared" si="22"/>
        <v>4.2600091207355868E-29</v>
      </c>
      <c r="J219" s="28">
        <f t="shared" si="29"/>
        <v>273201.26184985106</v>
      </c>
      <c r="K219" s="28">
        <f t="shared" si="32"/>
        <v>273201.26184985106</v>
      </c>
      <c r="L219" s="28">
        <f>IF(E219="","",$M$5*C219)</f>
        <v>3.0350151199674035E-71</v>
      </c>
      <c r="M219" s="29">
        <f>IF(E219="","",SUM($L$31:L219))</f>
        <v>3576.858242826218</v>
      </c>
    </row>
    <row r="220" spans="1:13" x14ac:dyDescent="0.2">
      <c r="A220" s="23" t="str">
        <f t="shared" si="23"/>
        <v/>
      </c>
      <c r="B220" s="24" t="str">
        <f t="shared" si="24"/>
        <v/>
      </c>
      <c r="C220" s="28">
        <f t="shared" si="25"/>
        <v>2.0233434133116664E-73</v>
      </c>
      <c r="D220" s="28">
        <f t="shared" si="26"/>
        <v>1.2119827045736881E-70</v>
      </c>
      <c r="E220" s="28">
        <f t="shared" si="30"/>
        <v>2.0233434133116211E-73</v>
      </c>
      <c r="F220" s="28">
        <f t="shared" si="27"/>
        <v>1.7750038003064945E-31</v>
      </c>
      <c r="G220" s="28">
        <f t="shared" si="28"/>
        <v>4.2422590827325219E-29</v>
      </c>
      <c r="H220" s="28">
        <f t="shared" si="31"/>
        <v>1.7750038003064983E-31</v>
      </c>
      <c r="I220" s="28">
        <f t="shared" si="22"/>
        <v>1.7750038003064983E-31</v>
      </c>
      <c r="J220" s="28">
        <f t="shared" si="29"/>
        <v>273652.47594558325</v>
      </c>
      <c r="K220" s="28">
        <f t="shared" si="32"/>
        <v>273652.47594558325</v>
      </c>
      <c r="L220" s="28">
        <f>IF(E220="","",$M$5*C220)</f>
        <v>5.0583585332791659E-74</v>
      </c>
      <c r="M220" s="29">
        <f>IF(E220="","",SUM($L$31:L220))</f>
        <v>3576.858242826218</v>
      </c>
    </row>
    <row r="221" spans="1:13" x14ac:dyDescent="0.2">
      <c r="A221" s="23" t="str">
        <f t="shared" si="23"/>
        <v/>
      </c>
      <c r="B221" s="24" t="str">
        <f t="shared" si="24"/>
        <v/>
      </c>
      <c r="C221" s="28">
        <f t="shared" si="25"/>
        <v>3.3722390221860356E-76</v>
      </c>
      <c r="D221" s="28">
        <f t="shared" si="26"/>
        <v>2.0199711742894351E-73</v>
      </c>
      <c r="E221" s="28">
        <f t="shared" si="30"/>
        <v>3.3722390221860436E-76</v>
      </c>
      <c r="F221" s="28">
        <f t="shared" si="27"/>
        <v>7.3958491679437429E-34</v>
      </c>
      <c r="G221" s="28">
        <f t="shared" si="28"/>
        <v>1.7676079511385545E-31</v>
      </c>
      <c r="H221" s="28">
        <f t="shared" si="31"/>
        <v>7.3958491679437865E-34</v>
      </c>
      <c r="I221" s="28">
        <f t="shared" si="22"/>
        <v>7.3958491679437865E-34</v>
      </c>
      <c r="J221" s="28">
        <f t="shared" si="29"/>
        <v>274104.43525807915</v>
      </c>
      <c r="K221" s="28">
        <f t="shared" si="32"/>
        <v>274104.43525807915</v>
      </c>
      <c r="L221" s="28">
        <f>IF(E221="","",$M$5*C221)</f>
        <v>8.430597555465089E-77</v>
      </c>
      <c r="M221" s="29">
        <f>IF(E221="","",SUM($L$31:L221))</f>
        <v>3576.858242826218</v>
      </c>
    </row>
    <row r="222" spans="1:13" x14ac:dyDescent="0.2">
      <c r="A222" s="23" t="str">
        <f t="shared" si="23"/>
        <v/>
      </c>
      <c r="B222" s="24" t="str">
        <f t="shared" si="24"/>
        <v/>
      </c>
      <c r="C222" s="28">
        <f t="shared" si="25"/>
        <v>5.6203983703100735E-79</v>
      </c>
      <c r="D222" s="28">
        <f t="shared" si="26"/>
        <v>3.3666186238157333E-76</v>
      </c>
      <c r="E222" s="28">
        <f t="shared" si="30"/>
        <v>5.6203983703102772E-79</v>
      </c>
      <c r="F222" s="28">
        <f t="shared" si="27"/>
        <v>3.0816038199765779E-36</v>
      </c>
      <c r="G222" s="28">
        <f t="shared" si="28"/>
        <v>7.3650331297440211E-34</v>
      </c>
      <c r="H222" s="28">
        <f t="shared" si="31"/>
        <v>3.0816038199765378E-36</v>
      </c>
      <c r="I222" s="28">
        <f t="shared" ref="I222:I285" si="33">H222+E222</f>
        <v>3.0816038199765378E-36</v>
      </c>
      <c r="J222" s="28">
        <f t="shared" si="29"/>
        <v>274557.14101812476</v>
      </c>
      <c r="K222" s="28">
        <f t="shared" si="32"/>
        <v>274557.14101812476</v>
      </c>
      <c r="L222" s="28">
        <f>IF(E222="","",$M$5*C222)</f>
        <v>1.4050995925775184E-79</v>
      </c>
      <c r="M222" s="29">
        <f>IF(E222="","",SUM($L$31:L222))</f>
        <v>3576.858242826218</v>
      </c>
    </row>
    <row r="223" spans="1:13" x14ac:dyDescent="0.2">
      <c r="A223" s="23" t="str">
        <f t="shared" ref="A223:A286" si="34">IF(A222&gt;=LLjaksot,"",A222+1)</f>
        <v/>
      </c>
      <c r="B223" s="24" t="str">
        <f t="shared" ref="B223:B286" si="35">IF(A223="","",IF(MONTH(DATE(YEAR(LLpaivays),MONTH(LLpaivays)+(A223-1),DAY(LLpaivays)))&gt;(MONTH(LLpaivays)+MOD((A223-1),12)),DATE(YEAR(LLpaivays),MONTH(LLpaivays)+(A223-1)+1,0),DATE(YEAR(LLpaivays),MONTH(LLpaivays)+(A223-1),DAY(LLpaivays))))</f>
        <v/>
      </c>
      <c r="C223" s="28">
        <f t="shared" ref="C223:C286" si="36">$E$10/12*E222</f>
        <v>9.3673306171837957E-82</v>
      </c>
      <c r="D223" s="28">
        <f t="shared" ref="D223:D286" si="37">IF(E222&lt;($E$11-C223),E222-C223,$E$11-C223)</f>
        <v>5.611031039693093E-79</v>
      </c>
      <c r="E223" s="28">
        <f t="shared" si="30"/>
        <v>9.3673306171842428E-82</v>
      </c>
      <c r="F223" s="28">
        <f t="shared" ref="F223:F286" si="38">$E$15/12*H222</f>
        <v>1.2840015916568906E-38</v>
      </c>
      <c r="G223" s="28">
        <f t="shared" ref="G223:G286" si="39">IF(H222&lt;($E$16-F223),H222-F223,$E$16-F223)</f>
        <v>3.0687638040599692E-36</v>
      </c>
      <c r="H223" s="28">
        <f t="shared" si="31"/>
        <v>1.284001591656864E-38</v>
      </c>
      <c r="I223" s="28">
        <f t="shared" si="33"/>
        <v>1.284001591656864E-38</v>
      </c>
      <c r="J223" s="28">
        <f t="shared" ref="J223:J286" si="40">J222*(1+(((1+$E$7)^(1/12))-1))</f>
        <v>275010.59445853898</v>
      </c>
      <c r="K223" s="28">
        <f t="shared" si="32"/>
        <v>275010.59445853898</v>
      </c>
      <c r="L223" s="28">
        <f>IF(E223="","",$M$5*C223)</f>
        <v>2.3418326542959489E-82</v>
      </c>
      <c r="M223" s="29">
        <f>IF(E223="","",SUM($L$31:L223))</f>
        <v>3576.858242826218</v>
      </c>
    </row>
    <row r="224" spans="1:13" x14ac:dyDescent="0.2">
      <c r="A224" s="23" t="str">
        <f t="shared" si="34"/>
        <v/>
      </c>
      <c r="B224" s="24" t="str">
        <f t="shared" si="35"/>
        <v/>
      </c>
      <c r="C224" s="28">
        <f t="shared" si="36"/>
        <v>1.5612217695307073E-84</v>
      </c>
      <c r="D224" s="28">
        <f t="shared" si="37"/>
        <v>9.3517183994889361E-82</v>
      </c>
      <c r="E224" s="28">
        <f t="shared" ref="E224:E287" si="41">IF(E223&lt;=0,0,E223-D224)</f>
        <v>1.5612217695306634E-84</v>
      </c>
      <c r="F224" s="28">
        <f t="shared" si="38"/>
        <v>5.3500066319036001E-41</v>
      </c>
      <c r="G224" s="28">
        <f t="shared" si="39"/>
        <v>1.2786515850249604E-38</v>
      </c>
      <c r="H224" s="28">
        <f t="shared" ref="H224:H287" si="42">IF(H223&lt;=0,0,H223-G224)</f>
        <v>5.3500066319036001E-41</v>
      </c>
      <c r="I224" s="28">
        <f t="shared" si="33"/>
        <v>5.3500066319036001E-41</v>
      </c>
      <c r="J224" s="28">
        <f t="shared" si="40"/>
        <v>275464.79681417666</v>
      </c>
      <c r="K224" s="28">
        <f t="shared" ref="K224:K287" si="43">J224-I224</f>
        <v>275464.79681417666</v>
      </c>
      <c r="L224" s="28">
        <f>IF(E224="","",$M$5*C224)</f>
        <v>3.9030544238267683E-85</v>
      </c>
      <c r="M224" s="29">
        <f>IF(E224="","",SUM($L$31:L224))</f>
        <v>3576.858242826218</v>
      </c>
    </row>
    <row r="225" spans="1:13" x14ac:dyDescent="0.2">
      <c r="A225" s="23" t="str">
        <f t="shared" si="34"/>
        <v/>
      </c>
      <c r="B225" s="24" t="str">
        <f t="shared" si="35"/>
        <v/>
      </c>
      <c r="C225" s="28">
        <f t="shared" si="36"/>
        <v>2.602036282551106E-87</v>
      </c>
      <c r="D225" s="28">
        <f t="shared" si="37"/>
        <v>1.5586197332481124E-84</v>
      </c>
      <c r="E225" s="28">
        <f t="shared" si="41"/>
        <v>2.60203628255106E-87</v>
      </c>
      <c r="F225" s="28">
        <f t="shared" si="38"/>
        <v>2.2291694299598333E-43</v>
      </c>
      <c r="G225" s="28">
        <f t="shared" si="39"/>
        <v>5.327714937604002E-41</v>
      </c>
      <c r="H225" s="28">
        <f t="shared" si="42"/>
        <v>2.229169429959813E-43</v>
      </c>
      <c r="I225" s="28">
        <f t="shared" si="33"/>
        <v>2.229169429959813E-43</v>
      </c>
      <c r="J225" s="28">
        <f t="shared" si="40"/>
        <v>275919.74932193221</v>
      </c>
      <c r="K225" s="28">
        <f t="shared" si="43"/>
        <v>275919.74932193221</v>
      </c>
      <c r="L225" s="28">
        <f>IF(E225="","",$M$5*C225)</f>
        <v>6.505090706377765E-88</v>
      </c>
      <c r="M225" s="29">
        <f>IF(E225="","",SUM($L$31:L225))</f>
        <v>3576.858242826218</v>
      </c>
    </row>
    <row r="226" spans="1:13" x14ac:dyDescent="0.2">
      <c r="A226" s="23" t="str">
        <f t="shared" si="34"/>
        <v/>
      </c>
      <c r="B226" s="24" t="str">
        <f t="shared" si="35"/>
        <v/>
      </c>
      <c r="C226" s="28">
        <f t="shared" si="36"/>
        <v>4.3367271375851003E-90</v>
      </c>
      <c r="D226" s="28">
        <f t="shared" si="37"/>
        <v>2.5976995554134749E-87</v>
      </c>
      <c r="E226" s="28">
        <f t="shared" si="41"/>
        <v>4.3367271375850881E-90</v>
      </c>
      <c r="F226" s="28">
        <f t="shared" si="38"/>
        <v>9.2882059581658877E-46</v>
      </c>
      <c r="G226" s="28">
        <f t="shared" si="39"/>
        <v>2.219881224001647E-43</v>
      </c>
      <c r="H226" s="28">
        <f t="shared" si="42"/>
        <v>9.2882059581659671E-46</v>
      </c>
      <c r="I226" s="28">
        <f t="shared" si="33"/>
        <v>9.2882059581659671E-46</v>
      </c>
      <c r="J226" s="28">
        <f t="shared" si="40"/>
        <v>276375.45322074281</v>
      </c>
      <c r="K226" s="28">
        <f t="shared" si="43"/>
        <v>276375.45322074281</v>
      </c>
      <c r="L226" s="28">
        <f>IF(E226="","",$M$5*C226)</f>
        <v>1.0841817843962751E-90</v>
      </c>
      <c r="M226" s="29">
        <f>IF(E226="","",SUM($L$31:L226))</f>
        <v>3576.858242826218</v>
      </c>
    </row>
    <row r="227" spans="1:13" x14ac:dyDescent="0.2">
      <c r="A227" s="23" t="str">
        <f t="shared" si="34"/>
        <v/>
      </c>
      <c r="B227" s="24" t="str">
        <f t="shared" si="35"/>
        <v/>
      </c>
      <c r="C227" s="28">
        <f t="shared" si="36"/>
        <v>7.2278785626418143E-93</v>
      </c>
      <c r="D227" s="28">
        <f t="shared" si="37"/>
        <v>4.329499259022446E-90</v>
      </c>
      <c r="E227" s="28">
        <f t="shared" si="41"/>
        <v>7.2278785626421158E-93</v>
      </c>
      <c r="F227" s="28">
        <f t="shared" si="38"/>
        <v>3.8700858159024862E-48</v>
      </c>
      <c r="G227" s="28">
        <f t="shared" si="39"/>
        <v>9.2495051000069425E-46</v>
      </c>
      <c r="H227" s="28">
        <f t="shared" si="42"/>
        <v>3.8700858159024552E-48</v>
      </c>
      <c r="I227" s="28">
        <f t="shared" si="33"/>
        <v>3.8700858159024552E-48</v>
      </c>
      <c r="J227" s="28">
        <f t="shared" si="40"/>
        <v>276831.90975159191</v>
      </c>
      <c r="K227" s="28">
        <f t="shared" si="43"/>
        <v>276831.90975159191</v>
      </c>
      <c r="L227" s="28">
        <f>IF(E227="","",$M$5*C227)</f>
        <v>1.8069696406604536E-93</v>
      </c>
      <c r="M227" s="29">
        <f>IF(E227="","",SUM($L$31:L227))</f>
        <v>3576.858242826218</v>
      </c>
    </row>
    <row r="228" spans="1:13" x14ac:dyDescent="0.2">
      <c r="A228" s="23" t="str">
        <f t="shared" si="34"/>
        <v/>
      </c>
      <c r="B228" s="24" t="str">
        <f t="shared" si="35"/>
        <v/>
      </c>
      <c r="C228" s="28">
        <f t="shared" si="36"/>
        <v>1.2046464271070194E-95</v>
      </c>
      <c r="D228" s="28">
        <f t="shared" si="37"/>
        <v>7.2158320983710456E-93</v>
      </c>
      <c r="E228" s="28">
        <f t="shared" si="41"/>
        <v>1.2046464271070238E-95</v>
      </c>
      <c r="F228" s="28">
        <f t="shared" si="38"/>
        <v>1.6125357566260229E-50</v>
      </c>
      <c r="G228" s="28">
        <f t="shared" si="39"/>
        <v>3.8539604583361951E-48</v>
      </c>
      <c r="H228" s="28">
        <f t="shared" si="42"/>
        <v>1.6125357566260108E-50</v>
      </c>
      <c r="I228" s="28">
        <f t="shared" si="33"/>
        <v>1.6125357566260108E-50</v>
      </c>
      <c r="J228" s="28">
        <f t="shared" si="40"/>
        <v>277289.12015751249</v>
      </c>
      <c r="K228" s="28">
        <f t="shared" si="43"/>
        <v>277289.12015751249</v>
      </c>
      <c r="L228" s="28">
        <f>IF(E228="","",$M$5*C228)</f>
        <v>3.0116160677675484E-96</v>
      </c>
      <c r="M228" s="29">
        <f>IF(E228="","",SUM($L$31:L228))</f>
        <v>3576.858242826218</v>
      </c>
    </row>
    <row r="229" spans="1:13" x14ac:dyDescent="0.2">
      <c r="A229" s="23" t="str">
        <f t="shared" si="34"/>
        <v/>
      </c>
      <c r="B229" s="24" t="str">
        <f t="shared" si="35"/>
        <v/>
      </c>
      <c r="C229" s="28">
        <f t="shared" si="36"/>
        <v>2.0077440451783732E-98</v>
      </c>
      <c r="D229" s="28">
        <f t="shared" si="37"/>
        <v>1.2026386830618454E-95</v>
      </c>
      <c r="E229" s="28">
        <f t="shared" si="41"/>
        <v>2.0077440451784196E-98</v>
      </c>
      <c r="F229" s="28">
        <f t="shared" si="38"/>
        <v>6.7188989859417121E-53</v>
      </c>
      <c r="G229" s="28">
        <f t="shared" si="39"/>
        <v>1.605816857640069E-50</v>
      </c>
      <c r="H229" s="28">
        <f t="shared" si="42"/>
        <v>6.7188989859417909E-53</v>
      </c>
      <c r="I229" s="28">
        <f t="shared" si="33"/>
        <v>6.7188989859417909E-53</v>
      </c>
      <c r="J229" s="28">
        <f t="shared" si="40"/>
        <v>277747.08568359056</v>
      </c>
      <c r="K229" s="28">
        <f t="shared" si="43"/>
        <v>277747.08568359056</v>
      </c>
      <c r="L229" s="28">
        <f>IF(E229="","",$M$5*C229)</f>
        <v>5.019360112945933E-99</v>
      </c>
      <c r="M229" s="29">
        <f>IF(E229="","",SUM($L$31:L229))</f>
        <v>3576.858242826218</v>
      </c>
    </row>
    <row r="230" spans="1:13" x14ac:dyDescent="0.2">
      <c r="A230" s="23" t="str">
        <f t="shared" si="34"/>
        <v/>
      </c>
      <c r="B230" s="24" t="str">
        <f t="shared" si="35"/>
        <v/>
      </c>
      <c r="C230" s="28">
        <f t="shared" si="36"/>
        <v>3.3462400752973662E-101</v>
      </c>
      <c r="D230" s="28">
        <f t="shared" si="37"/>
        <v>2.0043978051031223E-98</v>
      </c>
      <c r="E230" s="28">
        <f t="shared" si="41"/>
        <v>3.3462400752973877E-101</v>
      </c>
      <c r="F230" s="28">
        <f t="shared" si="38"/>
        <v>2.7995412441424128E-55</v>
      </c>
      <c r="G230" s="28">
        <f t="shared" si="39"/>
        <v>6.690903573500367E-53</v>
      </c>
      <c r="H230" s="28">
        <f t="shared" si="42"/>
        <v>2.7995412441423943E-55</v>
      </c>
      <c r="I230" s="28">
        <f t="shared" si="33"/>
        <v>2.7995412441423943E-55</v>
      </c>
      <c r="J230" s="28">
        <f t="shared" si="40"/>
        <v>278205.80757696839</v>
      </c>
      <c r="K230" s="28">
        <f t="shared" si="43"/>
        <v>278205.80757696839</v>
      </c>
      <c r="L230" s="28">
        <f>IF(E230="","",$M$5*C230)</f>
        <v>8.3656001882434154E-102</v>
      </c>
      <c r="M230" s="29">
        <f>IF(E230="","",SUM($L$31:L230))</f>
        <v>3576.858242826218</v>
      </c>
    </row>
    <row r="231" spans="1:13" x14ac:dyDescent="0.2">
      <c r="A231" s="23" t="str">
        <f t="shared" si="34"/>
        <v/>
      </c>
      <c r="B231" s="24" t="str">
        <f t="shared" si="35"/>
        <v/>
      </c>
      <c r="C231" s="28">
        <f t="shared" si="36"/>
        <v>5.5770667921623133E-104</v>
      </c>
      <c r="D231" s="28">
        <f t="shared" si="37"/>
        <v>3.3406630085052257E-101</v>
      </c>
      <c r="E231" s="28">
        <f t="shared" si="41"/>
        <v>5.5770667921620506E-104</v>
      </c>
      <c r="F231" s="28">
        <f t="shared" si="38"/>
        <v>1.1664755183926643E-57</v>
      </c>
      <c r="G231" s="28">
        <f t="shared" si="39"/>
        <v>2.7878764889584676E-55</v>
      </c>
      <c r="H231" s="28">
        <f t="shared" si="42"/>
        <v>1.1664755183926716E-57</v>
      </c>
      <c r="I231" s="28">
        <f t="shared" si="33"/>
        <v>1.1664755183926716E-57</v>
      </c>
      <c r="J231" s="28">
        <f t="shared" si="40"/>
        <v>278665.28708684811</v>
      </c>
      <c r="K231" s="28">
        <f t="shared" si="43"/>
        <v>278665.28708684811</v>
      </c>
      <c r="L231" s="28">
        <f>IF(E231="","",$M$5*C231)</f>
        <v>1.3942666980405783E-104</v>
      </c>
      <c r="M231" s="29">
        <f>IF(E231="","",SUM($L$31:L231))</f>
        <v>3576.858242826218</v>
      </c>
    </row>
    <row r="232" spans="1:13" x14ac:dyDescent="0.2">
      <c r="A232" s="23" t="str">
        <f t="shared" si="34"/>
        <v/>
      </c>
      <c r="B232" s="24" t="str">
        <f t="shared" si="35"/>
        <v/>
      </c>
      <c r="C232" s="28">
        <f t="shared" si="36"/>
        <v>9.2951113202700854E-107</v>
      </c>
      <c r="D232" s="28">
        <f t="shared" si="37"/>
        <v>5.5677716808417807E-104</v>
      </c>
      <c r="E232" s="28">
        <f t="shared" si="41"/>
        <v>9.2951113202699026E-107</v>
      </c>
      <c r="F232" s="28">
        <f t="shared" si="38"/>
        <v>4.8603146599694645E-60</v>
      </c>
      <c r="G232" s="28">
        <f t="shared" si="39"/>
        <v>1.161615203732702E-57</v>
      </c>
      <c r="H232" s="28">
        <f t="shared" si="42"/>
        <v>4.8603146599695214E-60</v>
      </c>
      <c r="I232" s="28">
        <f t="shared" si="33"/>
        <v>4.8603146599695214E-60</v>
      </c>
      <c r="J232" s="28">
        <f t="shared" si="40"/>
        <v>279125.525464495</v>
      </c>
      <c r="K232" s="28">
        <f t="shared" si="43"/>
        <v>279125.525464495</v>
      </c>
      <c r="L232" s="28">
        <f>IF(E232="","",$M$5*C232)</f>
        <v>2.3237778300675213E-107</v>
      </c>
      <c r="M232" s="29">
        <f>IF(E232="","",SUM($L$31:L232))</f>
        <v>3576.858242826218</v>
      </c>
    </row>
    <row r="233" spans="1:13" x14ac:dyDescent="0.2">
      <c r="A233" s="23" t="str">
        <f t="shared" si="34"/>
        <v/>
      </c>
      <c r="B233" s="24" t="str">
        <f t="shared" si="35"/>
        <v/>
      </c>
      <c r="C233" s="28">
        <f t="shared" si="36"/>
        <v>1.5491852200449838E-109</v>
      </c>
      <c r="D233" s="28">
        <f t="shared" si="37"/>
        <v>9.2796194680694524E-107</v>
      </c>
      <c r="E233" s="28">
        <f t="shared" si="41"/>
        <v>1.5491852200450273E-109</v>
      </c>
      <c r="F233" s="28">
        <f t="shared" si="38"/>
        <v>2.025131108320634E-62</v>
      </c>
      <c r="G233" s="28">
        <f t="shared" si="39"/>
        <v>4.8400633488863149E-60</v>
      </c>
      <c r="H233" s="28">
        <f t="shared" si="42"/>
        <v>2.0251311083206487E-62</v>
      </c>
      <c r="I233" s="28">
        <f t="shared" si="33"/>
        <v>2.0251311083206487E-62</v>
      </c>
      <c r="J233" s="28">
        <f t="shared" si="40"/>
        <v>279586.52396324085</v>
      </c>
      <c r="K233" s="28">
        <f t="shared" si="43"/>
        <v>279586.52396324085</v>
      </c>
      <c r="L233" s="28">
        <f>IF(E233="","",$M$5*C233)</f>
        <v>3.8729630501124596E-110</v>
      </c>
      <c r="M233" s="29">
        <f>IF(E233="","",SUM($L$31:L233))</f>
        <v>3576.858242826218</v>
      </c>
    </row>
    <row r="234" spans="1:13" x14ac:dyDescent="0.2">
      <c r="A234" s="23" t="str">
        <f t="shared" si="34"/>
        <v/>
      </c>
      <c r="B234" s="24" t="str">
        <f t="shared" si="35"/>
        <v/>
      </c>
      <c r="C234" s="28">
        <f t="shared" si="36"/>
        <v>2.5819753667417126E-112</v>
      </c>
      <c r="D234" s="28">
        <f t="shared" si="37"/>
        <v>1.5466032446782855E-109</v>
      </c>
      <c r="E234" s="28">
        <f t="shared" si="41"/>
        <v>2.5819753667418068E-112</v>
      </c>
      <c r="F234" s="28">
        <f t="shared" si="38"/>
        <v>8.4380462846693698E-65</v>
      </c>
      <c r="G234" s="28">
        <f t="shared" si="39"/>
        <v>2.0166930620359792E-62</v>
      </c>
      <c r="H234" s="28">
        <f t="shared" si="42"/>
        <v>8.4380462846694558E-65</v>
      </c>
      <c r="I234" s="28">
        <f t="shared" si="33"/>
        <v>8.4380462846694558E-65</v>
      </c>
      <c r="J234" s="28">
        <f t="shared" si="40"/>
        <v>280048.2838384874</v>
      </c>
      <c r="K234" s="28">
        <f t="shared" si="43"/>
        <v>280048.2838384874</v>
      </c>
      <c r="L234" s="28">
        <f>IF(E234="","",$M$5*C234)</f>
        <v>6.4549384168542815E-113</v>
      </c>
      <c r="M234" s="29">
        <f>IF(E234="","",SUM($L$31:L234))</f>
        <v>3576.858242826218</v>
      </c>
    </row>
    <row r="235" spans="1:13" x14ac:dyDescent="0.2">
      <c r="A235" s="23" t="str">
        <f t="shared" si="34"/>
        <v/>
      </c>
      <c r="B235" s="24" t="str">
        <f t="shared" si="35"/>
        <v/>
      </c>
      <c r="C235" s="28">
        <f t="shared" si="36"/>
        <v>4.3032922779030115E-115</v>
      </c>
      <c r="D235" s="28">
        <f t="shared" si="37"/>
        <v>2.5776720744639037E-112</v>
      </c>
      <c r="E235" s="28">
        <f t="shared" si="41"/>
        <v>4.3032922779031098E-115</v>
      </c>
      <c r="F235" s="28">
        <f t="shared" si="38"/>
        <v>3.5158526186122734E-67</v>
      </c>
      <c r="G235" s="28">
        <f t="shared" si="39"/>
        <v>8.4028877584833326E-65</v>
      </c>
      <c r="H235" s="28">
        <f t="shared" si="42"/>
        <v>3.5158526186123182E-67</v>
      </c>
      <c r="I235" s="28">
        <f t="shared" si="33"/>
        <v>3.5158526186123182E-67</v>
      </c>
      <c r="J235" s="28">
        <f t="shared" si="40"/>
        <v>280510.80634770991</v>
      </c>
      <c r="K235" s="28">
        <f t="shared" si="43"/>
        <v>280510.80634770991</v>
      </c>
      <c r="L235" s="28">
        <f>IF(E235="","",$M$5*C235)</f>
        <v>1.0758230694757529E-115</v>
      </c>
      <c r="M235" s="29">
        <f>IF(E235="","",SUM($L$31:L235))</f>
        <v>3576.858242826218</v>
      </c>
    </row>
    <row r="236" spans="1:13" x14ac:dyDescent="0.2">
      <c r="A236" s="23" t="str">
        <f t="shared" si="34"/>
        <v/>
      </c>
      <c r="B236" s="24" t="str">
        <f t="shared" si="35"/>
        <v/>
      </c>
      <c r="C236" s="28">
        <f t="shared" si="36"/>
        <v>7.172153796505183E-118</v>
      </c>
      <c r="D236" s="28">
        <f t="shared" si="37"/>
        <v>4.2961201241066049E-115</v>
      </c>
      <c r="E236" s="28">
        <f t="shared" si="41"/>
        <v>7.1721537965048343E-118</v>
      </c>
      <c r="F236" s="28">
        <f t="shared" si="38"/>
        <v>1.464938591088466E-69</v>
      </c>
      <c r="G236" s="28">
        <f t="shared" si="39"/>
        <v>3.5012032327014334E-67</v>
      </c>
      <c r="H236" s="28">
        <f t="shared" si="42"/>
        <v>1.4649385910884791E-69</v>
      </c>
      <c r="I236" s="28">
        <f t="shared" si="33"/>
        <v>1.4649385910884791E-69</v>
      </c>
      <c r="J236" s="28">
        <f t="shared" si="40"/>
        <v>280974.09275046038</v>
      </c>
      <c r="K236" s="28">
        <f t="shared" si="43"/>
        <v>280974.09275046038</v>
      </c>
      <c r="L236" s="28">
        <f>IF(E236="","",$M$5*C236)</f>
        <v>1.7930384491262958E-118</v>
      </c>
      <c r="M236" s="29">
        <f>IF(E236="","",SUM($L$31:L236))</f>
        <v>3576.858242826218</v>
      </c>
    </row>
    <row r="237" spans="1:13" x14ac:dyDescent="0.2">
      <c r="A237" s="23" t="str">
        <f t="shared" si="34"/>
        <v/>
      </c>
      <c r="B237" s="24" t="str">
        <f t="shared" si="35"/>
        <v/>
      </c>
      <c r="C237" s="28">
        <f t="shared" si="36"/>
        <v>1.195358966084139E-120</v>
      </c>
      <c r="D237" s="28">
        <f t="shared" si="37"/>
        <v>7.1602002068439926E-118</v>
      </c>
      <c r="E237" s="28">
        <f t="shared" si="41"/>
        <v>1.1953589660841731E-120</v>
      </c>
      <c r="F237" s="28">
        <f t="shared" si="38"/>
        <v>6.1039107962019965E-72</v>
      </c>
      <c r="G237" s="28">
        <f t="shared" si="39"/>
        <v>1.4588346802922771E-69</v>
      </c>
      <c r="H237" s="28">
        <f t="shared" si="42"/>
        <v>6.1039107962020477E-72</v>
      </c>
      <c r="I237" s="28">
        <f t="shared" si="33"/>
        <v>6.1039107962020477E-72</v>
      </c>
      <c r="J237" s="28">
        <f t="shared" si="40"/>
        <v>281438.14430837106</v>
      </c>
      <c r="K237" s="28">
        <f t="shared" si="43"/>
        <v>281438.14430837106</v>
      </c>
      <c r="L237" s="28">
        <f>IF(E237="","",$M$5*C237)</f>
        <v>2.9883974152103476E-121</v>
      </c>
      <c r="M237" s="29">
        <f>IF(E237="","",SUM($L$31:L237))</f>
        <v>3576.858242826218</v>
      </c>
    </row>
    <row r="238" spans="1:13" x14ac:dyDescent="0.2">
      <c r="A238" s="23" t="str">
        <f t="shared" si="34"/>
        <v/>
      </c>
      <c r="B238" s="24" t="str">
        <f t="shared" si="35"/>
        <v/>
      </c>
      <c r="C238" s="28">
        <f t="shared" si="36"/>
        <v>1.992264943473622E-123</v>
      </c>
      <c r="D238" s="28">
        <f t="shared" si="37"/>
        <v>1.1933667011406994E-120</v>
      </c>
      <c r="E238" s="28">
        <f t="shared" si="41"/>
        <v>1.9922649434736539E-123</v>
      </c>
      <c r="F238" s="28">
        <f t="shared" si="38"/>
        <v>2.5432961650841864E-74</v>
      </c>
      <c r="G238" s="28">
        <f t="shared" si="39"/>
        <v>6.0784778345512062E-72</v>
      </c>
      <c r="H238" s="28">
        <f t="shared" si="42"/>
        <v>2.543296165084153E-74</v>
      </c>
      <c r="I238" s="28">
        <f t="shared" si="33"/>
        <v>2.543296165084153E-74</v>
      </c>
      <c r="J238" s="28">
        <f t="shared" si="40"/>
        <v>281902.96228515788</v>
      </c>
      <c r="K238" s="28">
        <f t="shared" si="43"/>
        <v>281902.96228515788</v>
      </c>
      <c r="L238" s="28">
        <f>IF(E238="","",$M$5*C238)</f>
        <v>4.9806623586840551E-124</v>
      </c>
      <c r="M238" s="29">
        <f>IF(E238="","",SUM($L$31:L238))</f>
        <v>3576.858242826218</v>
      </c>
    </row>
    <row r="239" spans="1:13" x14ac:dyDescent="0.2">
      <c r="A239" s="23" t="str">
        <f t="shared" si="34"/>
        <v/>
      </c>
      <c r="B239" s="24" t="str">
        <f t="shared" si="35"/>
        <v/>
      </c>
      <c r="C239" s="28">
        <f t="shared" si="36"/>
        <v>3.3204415724560903E-126</v>
      </c>
      <c r="D239" s="28">
        <f t="shared" si="37"/>
        <v>1.9889445019011979E-123</v>
      </c>
      <c r="E239" s="28">
        <f t="shared" si="41"/>
        <v>3.320441572456072E-126</v>
      </c>
      <c r="F239" s="28">
        <f t="shared" si="38"/>
        <v>1.0597067354517304E-76</v>
      </c>
      <c r="G239" s="28">
        <f t="shared" si="39"/>
        <v>2.5326990977296359E-74</v>
      </c>
      <c r="H239" s="28">
        <f t="shared" si="42"/>
        <v>1.0597067354517173E-76</v>
      </c>
      <c r="I239" s="28">
        <f t="shared" si="33"/>
        <v>1.0597067354517173E-76</v>
      </c>
      <c r="J239" s="28">
        <f t="shared" si="40"/>
        <v>282368.54794662399</v>
      </c>
      <c r="K239" s="28">
        <f t="shared" si="43"/>
        <v>282368.54794662399</v>
      </c>
      <c r="L239" s="28">
        <f>IF(E239="","",$M$5*C239)</f>
        <v>8.3011039311402259E-127</v>
      </c>
      <c r="M239" s="29">
        <f>IF(E239="","",SUM($L$31:L239))</f>
        <v>3576.858242826218</v>
      </c>
    </row>
    <row r="240" spans="1:13" x14ac:dyDescent="0.2">
      <c r="A240" s="23" t="str">
        <f t="shared" si="34"/>
        <v/>
      </c>
      <c r="B240" s="24" t="str">
        <f t="shared" si="35"/>
        <v/>
      </c>
      <c r="C240" s="28">
        <f t="shared" si="36"/>
        <v>5.5340692874267869E-129</v>
      </c>
      <c r="D240" s="28">
        <f t="shared" si="37"/>
        <v>3.3149075031686452E-126</v>
      </c>
      <c r="E240" s="28">
        <f t="shared" si="41"/>
        <v>5.5340692874267779E-129</v>
      </c>
      <c r="F240" s="28">
        <f t="shared" si="38"/>
        <v>4.4154447310488219E-79</v>
      </c>
      <c r="G240" s="28">
        <f t="shared" si="39"/>
        <v>1.0552912907206685E-76</v>
      </c>
      <c r="H240" s="28">
        <f t="shared" si="42"/>
        <v>4.4154447310488836E-79</v>
      </c>
      <c r="I240" s="28">
        <f t="shared" si="33"/>
        <v>4.4154447310488836E-79</v>
      </c>
      <c r="J240" s="28">
        <f t="shared" si="40"/>
        <v>282834.902560663</v>
      </c>
      <c r="K240" s="28">
        <f t="shared" si="43"/>
        <v>282834.902560663</v>
      </c>
      <c r="L240" s="28">
        <f>IF(E240="","",$M$5*C240)</f>
        <v>1.3835173218566967E-129</v>
      </c>
      <c r="M240" s="29">
        <f>IF(E240="","",SUM($L$31:L240))</f>
        <v>3576.858242826218</v>
      </c>
    </row>
    <row r="241" spans="1:13" x14ac:dyDescent="0.2">
      <c r="A241" s="23" t="str">
        <f t="shared" si="34"/>
        <v/>
      </c>
      <c r="B241" s="24" t="str">
        <f t="shared" si="35"/>
        <v/>
      </c>
      <c r="C241" s="28">
        <f t="shared" si="36"/>
        <v>9.2234488123779636E-132</v>
      </c>
      <c r="D241" s="28">
        <f t="shared" si="37"/>
        <v>5.5248458386144001E-129</v>
      </c>
      <c r="E241" s="28">
        <f t="shared" si="41"/>
        <v>9.2234488123777496E-132</v>
      </c>
      <c r="F241" s="28">
        <f t="shared" si="38"/>
        <v>1.8397686379370348E-81</v>
      </c>
      <c r="G241" s="28">
        <f t="shared" si="39"/>
        <v>4.3970470446695134E-79</v>
      </c>
      <c r="H241" s="28">
        <f t="shared" si="42"/>
        <v>1.8397686379370269E-81</v>
      </c>
      <c r="I241" s="28">
        <f t="shared" si="33"/>
        <v>1.8397686379370269E-81</v>
      </c>
      <c r="J241" s="28">
        <f t="shared" si="40"/>
        <v>283302.02739726263</v>
      </c>
      <c r="K241" s="28">
        <f t="shared" si="43"/>
        <v>283302.02739726263</v>
      </c>
      <c r="L241" s="28">
        <f>IF(E241="","",$M$5*C241)</f>
        <v>2.3058622030944909E-132</v>
      </c>
      <c r="M241" s="29">
        <f>IF(E241="","",SUM($L$31:L241))</f>
        <v>3576.858242826218</v>
      </c>
    </row>
    <row r="242" spans="1:13" x14ac:dyDescent="0.2">
      <c r="A242" s="23" t="str">
        <f t="shared" si="34"/>
        <v/>
      </c>
      <c r="B242" s="24" t="str">
        <f t="shared" si="35"/>
        <v/>
      </c>
      <c r="C242" s="28">
        <f t="shared" si="36"/>
        <v>1.5372414687296251E-134</v>
      </c>
      <c r="D242" s="28">
        <f t="shared" si="37"/>
        <v>9.2080763976904538E-132</v>
      </c>
      <c r="E242" s="28">
        <f t="shared" si="41"/>
        <v>1.5372414687295782E-134</v>
      </c>
      <c r="F242" s="28">
        <f t="shared" si="38"/>
        <v>7.6657026580709452E-84</v>
      </c>
      <c r="G242" s="28">
        <f t="shared" si="39"/>
        <v>1.8321029352789559E-81</v>
      </c>
      <c r="H242" s="28">
        <f t="shared" si="42"/>
        <v>7.6657026580709452E-84</v>
      </c>
      <c r="I242" s="28">
        <f t="shared" si="33"/>
        <v>7.6657026580709452E-84</v>
      </c>
      <c r="J242" s="28">
        <f t="shared" si="40"/>
        <v>283769.92372850806</v>
      </c>
      <c r="K242" s="28">
        <f t="shared" si="43"/>
        <v>283769.92372850806</v>
      </c>
      <c r="L242" s="28">
        <f>IF(E242="","",$M$5*C242)</f>
        <v>3.8431036718240628E-135</v>
      </c>
      <c r="M242" s="29">
        <f>IF(E242="","",SUM($L$31:L242))</f>
        <v>3576.858242826218</v>
      </c>
    </row>
    <row r="243" spans="1:13" x14ac:dyDescent="0.2">
      <c r="A243" s="23" t="str">
        <f t="shared" si="34"/>
        <v/>
      </c>
      <c r="B243" s="24" t="str">
        <f t="shared" si="35"/>
        <v/>
      </c>
      <c r="C243" s="28">
        <f t="shared" si="36"/>
        <v>2.562069114549297E-137</v>
      </c>
      <c r="D243" s="28">
        <f t="shared" si="37"/>
        <v>1.5346793996150289E-134</v>
      </c>
      <c r="E243" s="28">
        <f t="shared" si="41"/>
        <v>2.5620691145492807E-137</v>
      </c>
      <c r="F243" s="28">
        <f t="shared" si="38"/>
        <v>3.1940427741962271E-86</v>
      </c>
      <c r="G243" s="28">
        <f t="shared" si="39"/>
        <v>7.6337622303289831E-84</v>
      </c>
      <c r="H243" s="28">
        <f t="shared" si="42"/>
        <v>3.1940427741962089E-86</v>
      </c>
      <c r="I243" s="28">
        <f t="shared" si="33"/>
        <v>3.1940427741962089E-86</v>
      </c>
      <c r="J243" s="28">
        <f t="shared" si="40"/>
        <v>284238.59282858542</v>
      </c>
      <c r="K243" s="28">
        <f t="shared" si="43"/>
        <v>284238.59282858542</v>
      </c>
      <c r="L243" s="28">
        <f>IF(E243="","",$M$5*C243)</f>
        <v>6.4051727863732424E-138</v>
      </c>
      <c r="M243" s="29">
        <f>IF(E243="","",SUM($L$31:L243))</f>
        <v>3576.858242826218</v>
      </c>
    </row>
    <row r="244" spans="1:13" x14ac:dyDescent="0.2">
      <c r="A244" s="23" t="str">
        <f t="shared" si="34"/>
        <v/>
      </c>
      <c r="B244" s="24" t="str">
        <f t="shared" si="35"/>
        <v/>
      </c>
      <c r="C244" s="28">
        <f t="shared" si="36"/>
        <v>4.2701151909154683E-140</v>
      </c>
      <c r="D244" s="28">
        <f t="shared" si="37"/>
        <v>2.5577989993583655E-137</v>
      </c>
      <c r="E244" s="28">
        <f t="shared" si="41"/>
        <v>4.2701151909152324E-140</v>
      </c>
      <c r="F244" s="28">
        <f t="shared" si="38"/>
        <v>1.3308511559150871E-88</v>
      </c>
      <c r="G244" s="28">
        <f t="shared" si="39"/>
        <v>3.180734262637058E-86</v>
      </c>
      <c r="H244" s="28">
        <f t="shared" si="42"/>
        <v>1.3308511559150918E-88</v>
      </c>
      <c r="I244" s="28">
        <f t="shared" si="33"/>
        <v>1.3308511559150918E-88</v>
      </c>
      <c r="J244" s="28">
        <f t="shared" si="40"/>
        <v>284708.03597378521</v>
      </c>
      <c r="K244" s="28">
        <f t="shared" si="43"/>
        <v>284708.03597378521</v>
      </c>
      <c r="L244" s="28">
        <f>IF(E244="","",$M$5*C244)</f>
        <v>1.0675287977288671E-140</v>
      </c>
      <c r="M244" s="29">
        <f>IF(E244="","",SUM($L$31:L244))</f>
        <v>3576.858242826218</v>
      </c>
    </row>
    <row r="245" spans="1:13" x14ac:dyDescent="0.2">
      <c r="A245" s="23" t="str">
        <f t="shared" si="34"/>
        <v/>
      </c>
      <c r="B245" s="24" t="str">
        <f t="shared" si="35"/>
        <v/>
      </c>
      <c r="C245" s="28">
        <f t="shared" si="36"/>
        <v>7.1168586515253878E-143</v>
      </c>
      <c r="D245" s="28">
        <f t="shared" si="37"/>
        <v>4.2629983322637072E-140</v>
      </c>
      <c r="E245" s="28">
        <f t="shared" si="41"/>
        <v>7.1168586515251885E-143</v>
      </c>
      <c r="F245" s="28">
        <f t="shared" si="38"/>
        <v>5.5452131496462153E-91</v>
      </c>
      <c r="G245" s="28">
        <f t="shared" si="39"/>
        <v>1.3253059427654455E-88</v>
      </c>
      <c r="H245" s="28">
        <f t="shared" si="42"/>
        <v>5.5452131496463461E-91</v>
      </c>
      <c r="I245" s="28">
        <f t="shared" si="33"/>
        <v>5.5452131496463461E-91</v>
      </c>
      <c r="J245" s="28">
        <f t="shared" si="40"/>
        <v>285178.25444250595</v>
      </c>
      <c r="K245" s="28">
        <f t="shared" si="43"/>
        <v>285178.25444250595</v>
      </c>
      <c r="L245" s="28">
        <f>IF(E245="","",$M$5*C245)</f>
        <v>1.779214662881347E-143</v>
      </c>
      <c r="M245" s="29">
        <f>IF(E245="","",SUM($L$31:L245))</f>
        <v>3576.858242826218</v>
      </c>
    </row>
    <row r="246" spans="1:13" x14ac:dyDescent="0.2">
      <c r="A246" s="23" t="str">
        <f t="shared" si="34"/>
        <v/>
      </c>
      <c r="B246" s="24" t="str">
        <f t="shared" si="35"/>
        <v/>
      </c>
      <c r="C246" s="28">
        <f t="shared" si="36"/>
        <v>1.1861431085875314E-145</v>
      </c>
      <c r="D246" s="28">
        <f t="shared" si="37"/>
        <v>7.1049972204393129E-143</v>
      </c>
      <c r="E246" s="28">
        <f t="shared" si="41"/>
        <v>1.186143108587552E-145</v>
      </c>
      <c r="F246" s="28">
        <f t="shared" si="38"/>
        <v>2.3105054790193108E-93</v>
      </c>
      <c r="G246" s="28">
        <f t="shared" si="39"/>
        <v>5.522108094856153E-91</v>
      </c>
      <c r="H246" s="28">
        <f t="shared" si="42"/>
        <v>2.3105054790193036E-93</v>
      </c>
      <c r="I246" s="28">
        <f t="shared" si="33"/>
        <v>2.3105054790193036E-93</v>
      </c>
      <c r="J246" s="28">
        <f t="shared" si="40"/>
        <v>285649.24951525743</v>
      </c>
      <c r="K246" s="28">
        <f t="shared" si="43"/>
        <v>285649.24951525743</v>
      </c>
      <c r="L246" s="28">
        <f>IF(E246="","",$M$5*C246)</f>
        <v>2.9653577714688285E-146</v>
      </c>
      <c r="M246" s="29">
        <f>IF(E246="","",SUM($L$31:L246))</f>
        <v>3576.858242826218</v>
      </c>
    </row>
    <row r="247" spans="1:13" x14ac:dyDescent="0.2">
      <c r="A247" s="23" t="str">
        <f t="shared" si="34"/>
        <v/>
      </c>
      <c r="B247" s="24" t="str">
        <f t="shared" si="35"/>
        <v/>
      </c>
      <c r="C247" s="28">
        <f t="shared" si="36"/>
        <v>1.9769051809792536E-148</v>
      </c>
      <c r="D247" s="28">
        <f t="shared" si="37"/>
        <v>1.1841662034065729E-145</v>
      </c>
      <c r="E247" s="28">
        <f t="shared" si="41"/>
        <v>1.9769051809791918E-148</v>
      </c>
      <c r="F247" s="28">
        <f t="shared" si="38"/>
        <v>9.6271061625804307E-96</v>
      </c>
      <c r="G247" s="28">
        <f t="shared" si="39"/>
        <v>2.300878372856723E-93</v>
      </c>
      <c r="H247" s="28">
        <f t="shared" si="42"/>
        <v>9.6271061625806303E-96</v>
      </c>
      <c r="I247" s="28">
        <f t="shared" si="33"/>
        <v>9.6271061625806303E-96</v>
      </c>
      <c r="J247" s="28">
        <f t="shared" si="40"/>
        <v>286121.02247466438</v>
      </c>
      <c r="K247" s="28">
        <f t="shared" si="43"/>
        <v>286121.02247466438</v>
      </c>
      <c r="L247" s="28">
        <f>IF(E247="","",$M$5*C247)</f>
        <v>4.942262952448134E-149</v>
      </c>
      <c r="M247" s="29">
        <f>IF(E247="","",SUM($L$31:L247))</f>
        <v>3576.858242826218</v>
      </c>
    </row>
    <row r="248" spans="1:13" x14ac:dyDescent="0.2">
      <c r="A248" s="23" t="str">
        <f t="shared" si="34"/>
        <v/>
      </c>
      <c r="B248" s="24" t="str">
        <f t="shared" si="35"/>
        <v/>
      </c>
      <c r="C248" s="28">
        <f t="shared" si="36"/>
        <v>3.2948419682986531E-151</v>
      </c>
      <c r="D248" s="28">
        <f t="shared" si="37"/>
        <v>1.9736103390108931E-148</v>
      </c>
      <c r="E248" s="28">
        <f t="shared" si="41"/>
        <v>3.2948419682986715E-151</v>
      </c>
      <c r="F248" s="28">
        <f t="shared" si="38"/>
        <v>4.011294234408596E-98</v>
      </c>
      <c r="G248" s="28">
        <f t="shared" si="39"/>
        <v>9.5869932202365444E-96</v>
      </c>
      <c r="H248" s="28">
        <f t="shared" si="42"/>
        <v>4.011294234408596E-98</v>
      </c>
      <c r="I248" s="28">
        <f t="shared" si="33"/>
        <v>4.011294234408596E-98</v>
      </c>
      <c r="J248" s="28">
        <f t="shared" si="40"/>
        <v>286593.57460546982</v>
      </c>
      <c r="K248" s="28">
        <f t="shared" si="43"/>
        <v>286593.57460546982</v>
      </c>
      <c r="L248" s="28">
        <f>IF(E248="","",$M$5*C248)</f>
        <v>8.2371049207466329E-152</v>
      </c>
      <c r="M248" s="29">
        <f>IF(E248="","",SUM($L$31:L248))</f>
        <v>3576.858242826218</v>
      </c>
    </row>
    <row r="249" spans="1:13" x14ac:dyDescent="0.2">
      <c r="A249" s="23" t="str">
        <f t="shared" si="34"/>
        <v/>
      </c>
      <c r="B249" s="24" t="str">
        <f t="shared" si="35"/>
        <v/>
      </c>
      <c r="C249" s="28">
        <f t="shared" si="36"/>
        <v>5.4914032804977863E-154</v>
      </c>
      <c r="D249" s="28">
        <f t="shared" si="37"/>
        <v>3.2893505650181736E-151</v>
      </c>
      <c r="E249" s="28">
        <f t="shared" si="41"/>
        <v>5.4914032804978943E-154</v>
      </c>
      <c r="F249" s="28">
        <f t="shared" si="38"/>
        <v>1.6713725976702483E-100</v>
      </c>
      <c r="G249" s="28">
        <f t="shared" si="39"/>
        <v>3.9945805084318936E-98</v>
      </c>
      <c r="H249" s="28">
        <f t="shared" si="42"/>
        <v>1.6713725976702397E-100</v>
      </c>
      <c r="I249" s="28">
        <f t="shared" si="33"/>
        <v>1.6713725976702397E-100</v>
      </c>
      <c r="J249" s="28">
        <f t="shared" si="40"/>
        <v>287066.90719453868</v>
      </c>
      <c r="K249" s="28">
        <f t="shared" si="43"/>
        <v>287066.90719453868</v>
      </c>
      <c r="L249" s="28">
        <f>IF(E249="","",$M$5*C249)</f>
        <v>1.3728508201244466E-154</v>
      </c>
      <c r="M249" s="29">
        <f>IF(E249="","",SUM($L$31:L249))</f>
        <v>3576.858242826218</v>
      </c>
    </row>
    <row r="250" spans="1:13" x14ac:dyDescent="0.2">
      <c r="A250" s="23" t="str">
        <f t="shared" si="34"/>
        <v/>
      </c>
      <c r="B250" s="24" t="str">
        <f t="shared" si="35"/>
        <v/>
      </c>
      <c r="C250" s="28">
        <f t="shared" si="36"/>
        <v>9.1523388008298246E-157</v>
      </c>
      <c r="D250" s="28">
        <f t="shared" si="37"/>
        <v>5.4822509416970646E-154</v>
      </c>
      <c r="E250" s="28">
        <f t="shared" si="41"/>
        <v>9.1523388008296914E-157</v>
      </c>
      <c r="F250" s="28">
        <f t="shared" si="38"/>
        <v>6.9640524902926654E-103</v>
      </c>
      <c r="G250" s="28">
        <f t="shared" si="39"/>
        <v>1.6644085451799469E-100</v>
      </c>
      <c r="H250" s="28">
        <f t="shared" si="42"/>
        <v>6.964052490292716E-103</v>
      </c>
      <c r="I250" s="28">
        <f t="shared" si="33"/>
        <v>6.964052490292716E-103</v>
      </c>
      <c r="J250" s="28">
        <f t="shared" si="40"/>
        <v>287541.02153086127</v>
      </c>
      <c r="K250" s="28">
        <f t="shared" si="43"/>
        <v>287541.02153086127</v>
      </c>
      <c r="L250" s="28">
        <f>IF(E250="","",$M$5*C250)</f>
        <v>2.2880847002074562E-157</v>
      </c>
      <c r="M250" s="29">
        <f>IF(E250="","",SUM($L$31:L250))</f>
        <v>3576.858242826218</v>
      </c>
    </row>
    <row r="251" spans="1:13" x14ac:dyDescent="0.2">
      <c r="A251" s="23" t="str">
        <f t="shared" si="34"/>
        <v/>
      </c>
      <c r="B251" s="24" t="str">
        <f t="shared" si="35"/>
        <v/>
      </c>
      <c r="C251" s="28">
        <f t="shared" si="36"/>
        <v>1.5253898001382821E-159</v>
      </c>
      <c r="D251" s="28">
        <f t="shared" si="37"/>
        <v>9.137084902828309E-157</v>
      </c>
      <c r="E251" s="28">
        <f t="shared" si="41"/>
        <v>1.5253898001382336E-159</v>
      </c>
      <c r="F251" s="28">
        <f t="shared" si="38"/>
        <v>2.9016885376219649E-105</v>
      </c>
      <c r="G251" s="28">
        <f t="shared" si="39"/>
        <v>6.9350356049164966E-103</v>
      </c>
      <c r="H251" s="28">
        <f t="shared" si="42"/>
        <v>2.9016885376219452E-105</v>
      </c>
      <c r="I251" s="28">
        <f t="shared" si="33"/>
        <v>2.9016885376219452E-105</v>
      </c>
      <c r="J251" s="28">
        <f t="shared" si="40"/>
        <v>288015.91890555667</v>
      </c>
      <c r="K251" s="28">
        <f t="shared" si="43"/>
        <v>288015.91890555667</v>
      </c>
      <c r="L251" s="28">
        <f>IF(E251="","",$M$5*C251)</f>
        <v>3.8134745003457053E-160</v>
      </c>
      <c r="M251" s="29">
        <f>IF(E251="","",SUM($L$31:L251))</f>
        <v>3576.858242826218</v>
      </c>
    </row>
    <row r="252" spans="1:13" x14ac:dyDescent="0.2">
      <c r="A252" s="23" t="str">
        <f t="shared" si="34"/>
        <v/>
      </c>
      <c r="B252" s="24" t="str">
        <f t="shared" si="35"/>
        <v/>
      </c>
      <c r="C252" s="28">
        <f t="shared" si="36"/>
        <v>2.5423163335637226E-162</v>
      </c>
      <c r="D252" s="28">
        <f t="shared" si="37"/>
        <v>1.5228474838046699E-159</v>
      </c>
      <c r="E252" s="28">
        <f t="shared" si="41"/>
        <v>2.5423163335636856E-162</v>
      </c>
      <c r="F252" s="28">
        <f t="shared" si="38"/>
        <v>1.2090368906758105E-107</v>
      </c>
      <c r="G252" s="28">
        <f t="shared" si="39"/>
        <v>2.889598168715187E-105</v>
      </c>
      <c r="H252" s="28">
        <f t="shared" si="42"/>
        <v>1.2090368906758157E-107</v>
      </c>
      <c r="I252" s="28">
        <f t="shared" si="33"/>
        <v>1.2090368906758157E-107</v>
      </c>
      <c r="J252" s="28">
        <f t="shared" si="40"/>
        <v>288491.60061187646</v>
      </c>
      <c r="K252" s="28">
        <f t="shared" si="43"/>
        <v>288491.60061187646</v>
      </c>
      <c r="L252" s="28">
        <f>IF(E252="","",$M$5*C252)</f>
        <v>6.3557908339093065E-163</v>
      </c>
      <c r="M252" s="29">
        <f>IF(E252="","",SUM($L$31:L252))</f>
        <v>3576.858242826218</v>
      </c>
    </row>
    <row r="253" spans="1:13" x14ac:dyDescent="0.2">
      <c r="A253" s="23" t="str">
        <f t="shared" si="34"/>
        <v/>
      </c>
      <c r="B253" s="24" t="str">
        <f t="shared" si="35"/>
        <v/>
      </c>
      <c r="C253" s="28">
        <f t="shared" si="36"/>
        <v>4.2371938892728097E-165</v>
      </c>
      <c r="D253" s="28">
        <f t="shared" si="37"/>
        <v>2.538079139674413E-162</v>
      </c>
      <c r="E253" s="28">
        <f t="shared" si="41"/>
        <v>4.2371938892725856E-165</v>
      </c>
      <c r="F253" s="28">
        <f t="shared" si="38"/>
        <v>5.0376537111492316E-110</v>
      </c>
      <c r="G253" s="28">
        <f t="shared" si="39"/>
        <v>1.2039992369646665E-107</v>
      </c>
      <c r="H253" s="28">
        <f t="shared" si="42"/>
        <v>5.0376537111491613E-110</v>
      </c>
      <c r="I253" s="28">
        <f t="shared" si="33"/>
        <v>5.0376537111491613E-110</v>
      </c>
      <c r="J253" s="28">
        <f t="shared" si="40"/>
        <v>288968.06794520805</v>
      </c>
      <c r="K253" s="28">
        <f t="shared" si="43"/>
        <v>288968.06794520805</v>
      </c>
      <c r="L253" s="28">
        <f>IF(E253="","",$M$5*C253)</f>
        <v>1.0592984723182024E-165</v>
      </c>
      <c r="M253" s="29">
        <f>IF(E253="","",SUM($L$31:L253))</f>
        <v>3576.858242826218</v>
      </c>
    </row>
    <row r="254" spans="1:13" x14ac:dyDescent="0.2">
      <c r="A254" s="23" t="str">
        <f t="shared" si="34"/>
        <v/>
      </c>
      <c r="B254" s="24" t="str">
        <f t="shared" si="35"/>
        <v/>
      </c>
      <c r="C254" s="28">
        <f t="shared" si="36"/>
        <v>7.0619898154543096E-168</v>
      </c>
      <c r="D254" s="28">
        <f t="shared" si="37"/>
        <v>4.2301318994571314E-165</v>
      </c>
      <c r="E254" s="28">
        <f t="shared" si="41"/>
        <v>7.0619898154541486E-168</v>
      </c>
      <c r="F254" s="28">
        <f t="shared" si="38"/>
        <v>2.099022379645484E-112</v>
      </c>
      <c r="G254" s="28">
        <f t="shared" si="39"/>
        <v>5.0166634873527067E-110</v>
      </c>
      <c r="H254" s="28">
        <f t="shared" si="42"/>
        <v>2.0990223796454642E-112</v>
      </c>
      <c r="I254" s="28">
        <f t="shared" si="33"/>
        <v>2.0990223796454642E-112</v>
      </c>
      <c r="J254" s="28">
        <f t="shared" si="40"/>
        <v>289445.32220307837</v>
      </c>
      <c r="K254" s="28">
        <f t="shared" si="43"/>
        <v>289445.32220307837</v>
      </c>
      <c r="L254" s="28">
        <f>IF(E254="","",$M$5*C254)</f>
        <v>1.7654974538635774E-168</v>
      </c>
      <c r="M254" s="29">
        <f>IF(E254="","",SUM($L$31:L254))</f>
        <v>3576.858242826218</v>
      </c>
    </row>
    <row r="255" spans="1:13" x14ac:dyDescent="0.2">
      <c r="A255" s="23" t="str">
        <f t="shared" si="34"/>
        <v/>
      </c>
      <c r="B255" s="24" t="str">
        <f t="shared" si="35"/>
        <v/>
      </c>
      <c r="C255" s="28">
        <f t="shared" si="36"/>
        <v>1.1769983025756915E-170</v>
      </c>
      <c r="D255" s="28">
        <f t="shared" si="37"/>
        <v>7.0502198324283916E-168</v>
      </c>
      <c r="E255" s="28">
        <f t="shared" si="41"/>
        <v>1.1769983025757015E-170</v>
      </c>
      <c r="F255" s="28">
        <f t="shared" si="38"/>
        <v>8.7459265818561012E-115</v>
      </c>
      <c r="G255" s="28">
        <f t="shared" si="39"/>
        <v>2.090276453063608E-112</v>
      </c>
      <c r="H255" s="28">
        <f t="shared" si="42"/>
        <v>8.7459265818562238E-115</v>
      </c>
      <c r="I255" s="28">
        <f t="shared" si="33"/>
        <v>8.7459265818562238E-115</v>
      </c>
      <c r="J255" s="28">
        <f t="shared" si="40"/>
        <v>289923.36468515726</v>
      </c>
      <c r="K255" s="28">
        <f t="shared" si="43"/>
        <v>289923.36468515726</v>
      </c>
      <c r="L255" s="28">
        <f>IF(E255="","",$M$5*C255)</f>
        <v>2.9424957564392289E-171</v>
      </c>
      <c r="M255" s="29">
        <f>IF(E255="","",SUM($L$31:L255))</f>
        <v>3576.858242826218</v>
      </c>
    </row>
    <row r="256" spans="1:13" x14ac:dyDescent="0.2">
      <c r="A256" s="23" t="str">
        <f t="shared" si="34"/>
        <v/>
      </c>
      <c r="B256" s="24" t="str">
        <f t="shared" si="35"/>
        <v/>
      </c>
      <c r="C256" s="28">
        <f t="shared" si="36"/>
        <v>1.9616638376261694E-173</v>
      </c>
      <c r="D256" s="28">
        <f t="shared" si="37"/>
        <v>1.1750366387380752E-170</v>
      </c>
      <c r="E256" s="28">
        <f t="shared" si="41"/>
        <v>1.9616638376262574E-173</v>
      </c>
      <c r="F256" s="28">
        <f t="shared" si="38"/>
        <v>3.6441360757734268E-117</v>
      </c>
      <c r="G256" s="28">
        <f t="shared" si="39"/>
        <v>8.709485221098489E-115</v>
      </c>
      <c r="H256" s="28">
        <f t="shared" si="42"/>
        <v>3.6441360757734867E-117</v>
      </c>
      <c r="I256" s="28">
        <f t="shared" si="33"/>
        <v>3.6441360757734867E-117</v>
      </c>
      <c r="J256" s="28">
        <f t="shared" si="40"/>
        <v>290402.19669326104</v>
      </c>
      <c r="K256" s="28">
        <f t="shared" si="43"/>
        <v>290402.19669326104</v>
      </c>
      <c r="L256" s="28">
        <f>IF(E256="","",$M$5*C256)</f>
        <v>4.9041595940654235E-174</v>
      </c>
      <c r="M256" s="29">
        <f>IF(E256="","",SUM($L$31:L256))</f>
        <v>3576.858242826218</v>
      </c>
    </row>
    <row r="257" spans="1:13" x14ac:dyDescent="0.2">
      <c r="A257" s="23" t="str">
        <f t="shared" si="34"/>
        <v/>
      </c>
      <c r="B257" s="24" t="str">
        <f t="shared" si="35"/>
        <v/>
      </c>
      <c r="C257" s="28">
        <f t="shared" si="36"/>
        <v>3.2694397293770957E-176</v>
      </c>
      <c r="D257" s="28">
        <f t="shared" si="37"/>
        <v>1.9583943978968802E-173</v>
      </c>
      <c r="E257" s="28">
        <f t="shared" si="41"/>
        <v>3.269439729377177E-176</v>
      </c>
      <c r="F257" s="28">
        <f t="shared" si="38"/>
        <v>1.5183900315722862E-119</v>
      </c>
      <c r="G257" s="28">
        <f t="shared" si="39"/>
        <v>3.6289521754577636E-117</v>
      </c>
      <c r="H257" s="28">
        <f t="shared" si="42"/>
        <v>1.5183900315723143E-119</v>
      </c>
      <c r="I257" s="28">
        <f t="shared" si="33"/>
        <v>1.5183900315723143E-119</v>
      </c>
      <c r="J257" s="28">
        <f t="shared" si="40"/>
        <v>290881.81953135616</v>
      </c>
      <c r="K257" s="28">
        <f t="shared" si="43"/>
        <v>290881.81953135616</v>
      </c>
      <c r="L257" s="28">
        <f>IF(E257="","",$M$5*C257)</f>
        <v>8.1735993234427392E-177</v>
      </c>
      <c r="M257" s="29">
        <f>IF(E257="","",SUM($L$31:L257))</f>
        <v>3576.858242826218</v>
      </c>
    </row>
    <row r="258" spans="1:13" x14ac:dyDescent="0.2">
      <c r="A258" s="23" t="str">
        <f t="shared" si="34"/>
        <v/>
      </c>
      <c r="B258" s="24" t="str">
        <f t="shared" si="35"/>
        <v/>
      </c>
      <c r="C258" s="28">
        <f t="shared" si="36"/>
        <v>5.4490662156286287E-179</v>
      </c>
      <c r="D258" s="28">
        <f t="shared" si="37"/>
        <v>3.2639906631615483E-176</v>
      </c>
      <c r="E258" s="28">
        <f t="shared" si="41"/>
        <v>5.449066215628778E-179</v>
      </c>
      <c r="F258" s="28">
        <f t="shared" si="38"/>
        <v>6.3266251315513092E-122</v>
      </c>
      <c r="G258" s="28">
        <f t="shared" si="39"/>
        <v>1.5120634064407631E-119</v>
      </c>
      <c r="H258" s="28">
        <f t="shared" si="42"/>
        <v>6.3266251315511995E-122</v>
      </c>
      <c r="I258" s="28">
        <f t="shared" si="33"/>
        <v>6.3266251315511995E-122</v>
      </c>
      <c r="J258" s="28">
        <f t="shared" si="40"/>
        <v>291362.23450556269</v>
      </c>
      <c r="K258" s="28">
        <f t="shared" si="43"/>
        <v>291362.23450556269</v>
      </c>
      <c r="L258" s="28">
        <f>IF(E258="","",$M$5*C258)</f>
        <v>1.3622665539071572E-179</v>
      </c>
      <c r="M258" s="29">
        <f>IF(E258="","",SUM($L$31:L258))</f>
        <v>3576.858242826218</v>
      </c>
    </row>
    <row r="259" spans="1:13" x14ac:dyDescent="0.2">
      <c r="A259" s="23" t="str">
        <f t="shared" si="34"/>
        <v/>
      </c>
      <c r="B259" s="24" t="str">
        <f t="shared" si="35"/>
        <v/>
      </c>
      <c r="C259" s="28">
        <f t="shared" si="36"/>
        <v>9.0817770260479634E-182</v>
      </c>
      <c r="D259" s="28">
        <f t="shared" si="37"/>
        <v>5.4399844386027303E-179</v>
      </c>
      <c r="E259" s="28">
        <f t="shared" si="41"/>
        <v>9.0817770260476985E-182</v>
      </c>
      <c r="F259" s="28">
        <f t="shared" si="38"/>
        <v>2.6360938048129998E-124</v>
      </c>
      <c r="G259" s="28">
        <f t="shared" si="39"/>
        <v>6.3002641935030696E-122</v>
      </c>
      <c r="H259" s="28">
        <f t="shared" si="42"/>
        <v>2.6360938048129926E-124</v>
      </c>
      <c r="I259" s="28">
        <f t="shared" si="33"/>
        <v>2.6360938048129926E-124</v>
      </c>
      <c r="J259" s="28">
        <f t="shared" si="40"/>
        <v>291843.44292415777</v>
      </c>
      <c r="K259" s="28">
        <f t="shared" si="43"/>
        <v>291843.44292415777</v>
      </c>
      <c r="L259" s="28">
        <f>IF(E259="","",$M$5*C259)</f>
        <v>2.2704442565119909E-182</v>
      </c>
      <c r="M259" s="29">
        <f>IF(E259="","",SUM($L$31:L259))</f>
        <v>3576.858242826218</v>
      </c>
    </row>
    <row r="260" spans="1:13" x14ac:dyDescent="0.2">
      <c r="A260" s="23" t="str">
        <f t="shared" si="34"/>
        <v/>
      </c>
      <c r="B260" s="24" t="str">
        <f t="shared" si="35"/>
        <v/>
      </c>
      <c r="C260" s="28">
        <f t="shared" si="36"/>
        <v>1.5136295043412832E-184</v>
      </c>
      <c r="D260" s="28">
        <f t="shared" si="37"/>
        <v>9.0666407310042861E-182</v>
      </c>
      <c r="E260" s="28">
        <f t="shared" si="41"/>
        <v>1.5136295043412385E-184</v>
      </c>
      <c r="F260" s="28">
        <f t="shared" si="38"/>
        <v>1.0983724186720802E-126</v>
      </c>
      <c r="G260" s="28">
        <f t="shared" si="39"/>
        <v>2.625110080626272E-124</v>
      </c>
      <c r="H260" s="28">
        <f t="shared" si="42"/>
        <v>1.0983724186720607E-126</v>
      </c>
      <c r="I260" s="28">
        <f t="shared" si="33"/>
        <v>1.0983724186720607E-126</v>
      </c>
      <c r="J260" s="28">
        <f t="shared" si="40"/>
        <v>292325.44609757932</v>
      </c>
      <c r="K260" s="28">
        <f t="shared" si="43"/>
        <v>292325.44609757932</v>
      </c>
      <c r="L260" s="28">
        <f>IF(E260="","",$M$5*C260)</f>
        <v>3.7840737608532079E-185</v>
      </c>
      <c r="M260" s="29">
        <f>IF(E260="","",SUM($L$31:L260))</f>
        <v>3576.858242826218</v>
      </c>
    </row>
    <row r="261" spans="1:13" x14ac:dyDescent="0.2">
      <c r="A261" s="23" t="str">
        <f t="shared" si="34"/>
        <v/>
      </c>
      <c r="B261" s="24" t="str">
        <f t="shared" si="35"/>
        <v/>
      </c>
      <c r="C261" s="28">
        <f t="shared" si="36"/>
        <v>2.5227158405687309E-187</v>
      </c>
      <c r="D261" s="28">
        <f t="shared" si="37"/>
        <v>1.5111067885006697E-184</v>
      </c>
      <c r="E261" s="28">
        <f t="shared" si="41"/>
        <v>2.5227158405688075E-187</v>
      </c>
      <c r="F261" s="28">
        <f t="shared" si="38"/>
        <v>4.5765517444669197E-129</v>
      </c>
      <c r="G261" s="28">
        <f t="shared" si="39"/>
        <v>1.0937958669275937E-126</v>
      </c>
      <c r="H261" s="28">
        <f t="shared" si="42"/>
        <v>4.5765517444669851E-129</v>
      </c>
      <c r="I261" s="28">
        <f t="shared" si="33"/>
        <v>4.5765517444669851E-129</v>
      </c>
      <c r="J261" s="28">
        <f t="shared" si="40"/>
        <v>292808.24533842958</v>
      </c>
      <c r="K261" s="28">
        <f t="shared" si="43"/>
        <v>292808.24533842958</v>
      </c>
      <c r="L261" s="28">
        <f>IF(E261="","",$M$5*C261)</f>
        <v>6.3067896014218273E-188</v>
      </c>
      <c r="M261" s="29">
        <f>IF(E261="","",SUM($L$31:L261))</f>
        <v>3576.858242826218</v>
      </c>
    </row>
    <row r="262" spans="1:13" x14ac:dyDescent="0.2">
      <c r="A262" s="23" t="str">
        <f t="shared" si="34"/>
        <v/>
      </c>
      <c r="B262" s="24" t="str">
        <f t="shared" si="35"/>
        <v/>
      </c>
      <c r="C262" s="28">
        <f t="shared" si="36"/>
        <v>4.2045264009480129E-190</v>
      </c>
      <c r="D262" s="28">
        <f t="shared" si="37"/>
        <v>2.5185113141678594E-187</v>
      </c>
      <c r="E262" s="28">
        <f t="shared" si="41"/>
        <v>4.2045264009480329E-190</v>
      </c>
      <c r="F262" s="28">
        <f t="shared" si="38"/>
        <v>1.9068965601945772E-131</v>
      </c>
      <c r="G262" s="28">
        <f t="shared" si="39"/>
        <v>4.5574827788650392E-129</v>
      </c>
      <c r="H262" s="28">
        <f t="shared" si="42"/>
        <v>1.9068965601945857E-131</v>
      </c>
      <c r="I262" s="28">
        <f t="shared" si="33"/>
        <v>1.9068965601945857E-131</v>
      </c>
      <c r="J262" s="28">
        <f t="shared" si="40"/>
        <v>293291.84196147858</v>
      </c>
      <c r="K262" s="28">
        <f t="shared" si="43"/>
        <v>293291.84196147858</v>
      </c>
      <c r="L262" s="28">
        <f>IF(E262="","",$M$5*C262)</f>
        <v>1.0511316002370032E-190</v>
      </c>
      <c r="M262" s="29">
        <f>IF(E262="","",SUM($L$31:L262))</f>
        <v>3576.858242826218</v>
      </c>
    </row>
    <row r="263" spans="1:13" x14ac:dyDescent="0.2">
      <c r="A263" s="23" t="str">
        <f t="shared" si="34"/>
        <v/>
      </c>
      <c r="B263" s="24" t="str">
        <f t="shared" si="35"/>
        <v/>
      </c>
      <c r="C263" s="28">
        <f t="shared" si="36"/>
        <v>7.0075440015800548E-193</v>
      </c>
      <c r="D263" s="28">
        <f t="shared" si="37"/>
        <v>4.1975188569464529E-190</v>
      </c>
      <c r="E263" s="28">
        <f t="shared" si="41"/>
        <v>7.007544001579975E-193</v>
      </c>
      <c r="F263" s="28">
        <f t="shared" si="38"/>
        <v>7.9454023341441066E-134</v>
      </c>
      <c r="G263" s="28">
        <f t="shared" si="39"/>
        <v>1.8989511578604416E-131</v>
      </c>
      <c r="H263" s="28">
        <f t="shared" si="42"/>
        <v>7.9454023341440235E-134</v>
      </c>
      <c r="I263" s="28">
        <f t="shared" si="33"/>
        <v>7.9454023341440235E-134</v>
      </c>
      <c r="J263" s="28">
        <f t="shared" si="40"/>
        <v>293776.2372836679</v>
      </c>
      <c r="K263" s="28">
        <f t="shared" si="43"/>
        <v>293776.2372836679</v>
      </c>
      <c r="L263" s="28">
        <f>IF(E263="","",$M$5*C263)</f>
        <v>1.7518860003950137E-193</v>
      </c>
      <c r="M263" s="29">
        <f>IF(E263="","",SUM($L$31:L263))</f>
        <v>3576.858242826218</v>
      </c>
    </row>
    <row r="264" spans="1:13" x14ac:dyDescent="0.2">
      <c r="A264" s="23" t="str">
        <f t="shared" si="34"/>
        <v/>
      </c>
      <c r="B264" s="24" t="str">
        <f t="shared" si="35"/>
        <v/>
      </c>
      <c r="C264" s="28">
        <f t="shared" si="36"/>
        <v>1.1679240002633292E-195</v>
      </c>
      <c r="D264" s="28">
        <f t="shared" si="37"/>
        <v>6.9958647615773415E-193</v>
      </c>
      <c r="E264" s="28">
        <f t="shared" si="41"/>
        <v>1.1679240002633577E-195</v>
      </c>
      <c r="F264" s="28">
        <f t="shared" si="38"/>
        <v>3.3105843058933432E-136</v>
      </c>
      <c r="G264" s="28">
        <f t="shared" si="39"/>
        <v>7.9122964910850899E-134</v>
      </c>
      <c r="H264" s="28">
        <f t="shared" si="42"/>
        <v>3.3105843058933562E-136</v>
      </c>
      <c r="I264" s="28">
        <f t="shared" si="33"/>
        <v>3.3105843058933562E-136</v>
      </c>
      <c r="J264" s="28">
        <f t="shared" si="40"/>
        <v>294261.4326241141</v>
      </c>
      <c r="K264" s="28">
        <f t="shared" si="43"/>
        <v>294261.4326241141</v>
      </c>
      <c r="L264" s="28">
        <f>IF(E264="","",$M$5*C264)</f>
        <v>2.919810000658323E-196</v>
      </c>
      <c r="M264" s="29">
        <f>IF(E264="","",SUM($L$31:L264))</f>
        <v>3576.858242826218</v>
      </c>
    </row>
    <row r="265" spans="1:13" x14ac:dyDescent="0.2">
      <c r="A265" s="23" t="str">
        <f t="shared" si="34"/>
        <v/>
      </c>
      <c r="B265" s="24" t="str">
        <f t="shared" si="35"/>
        <v/>
      </c>
      <c r="C265" s="28">
        <f t="shared" si="36"/>
        <v>1.9465400004389297E-198</v>
      </c>
      <c r="D265" s="28">
        <f t="shared" si="37"/>
        <v>1.1659774602629188E-195</v>
      </c>
      <c r="E265" s="28">
        <f t="shared" si="41"/>
        <v>1.9465400004389676E-198</v>
      </c>
      <c r="F265" s="28">
        <f t="shared" si="38"/>
        <v>1.3794101274555649E-138</v>
      </c>
      <c r="G265" s="28">
        <f t="shared" si="39"/>
        <v>3.2967902046188005E-136</v>
      </c>
      <c r="H265" s="28">
        <f t="shared" si="42"/>
        <v>1.3794101274555676E-138</v>
      </c>
      <c r="I265" s="28">
        <f t="shared" si="33"/>
        <v>1.3794101274555676E-138</v>
      </c>
      <c r="J265" s="28">
        <f t="shared" si="40"/>
        <v>294747.42930411233</v>
      </c>
      <c r="K265" s="28">
        <f t="shared" si="43"/>
        <v>294747.42930411233</v>
      </c>
      <c r="L265" s="28">
        <f>IF(E265="","",$M$5*C265)</f>
        <v>4.8663500010973242E-199</v>
      </c>
      <c r="M265" s="29">
        <f>IF(E265="","",SUM($L$31:L265))</f>
        <v>3576.858242826218</v>
      </c>
    </row>
    <row r="266" spans="1:13" x14ac:dyDescent="0.2">
      <c r="A266" s="23" t="str">
        <f t="shared" si="34"/>
        <v/>
      </c>
      <c r="B266" s="24" t="str">
        <f t="shared" si="35"/>
        <v/>
      </c>
      <c r="C266" s="28">
        <f t="shared" si="36"/>
        <v>3.2442333340649462E-201</v>
      </c>
      <c r="D266" s="28">
        <f t="shared" si="37"/>
        <v>1.9432957671049025E-198</v>
      </c>
      <c r="E266" s="28">
        <f t="shared" si="41"/>
        <v>3.2442333340650648E-201</v>
      </c>
      <c r="F266" s="28">
        <f t="shared" si="38"/>
        <v>5.7475421977315316E-141</v>
      </c>
      <c r="G266" s="28">
        <f t="shared" si="39"/>
        <v>1.3736625852578361E-138</v>
      </c>
      <c r="H266" s="28">
        <f t="shared" si="42"/>
        <v>5.7475421977314919E-141</v>
      </c>
      <c r="I266" s="28">
        <f t="shared" si="33"/>
        <v>5.7475421977314919E-141</v>
      </c>
      <c r="J266" s="28">
        <f t="shared" si="40"/>
        <v>295234.22864714003</v>
      </c>
      <c r="K266" s="28">
        <f t="shared" si="43"/>
        <v>295234.22864714003</v>
      </c>
      <c r="L266" s="28">
        <f>IF(E266="","",$M$5*C266)</f>
        <v>8.1105833351623655E-202</v>
      </c>
      <c r="M266" s="29">
        <f>IF(E266="","",SUM($L$31:L266))</f>
        <v>3576.858242826218</v>
      </c>
    </row>
    <row r="267" spans="1:13" x14ac:dyDescent="0.2">
      <c r="A267" s="23" t="str">
        <f t="shared" si="34"/>
        <v/>
      </c>
      <c r="B267" s="24" t="str">
        <f t="shared" si="35"/>
        <v/>
      </c>
      <c r="C267" s="28">
        <f t="shared" si="36"/>
        <v>5.4070555567751081E-204</v>
      </c>
      <c r="D267" s="28">
        <f t="shared" si="37"/>
        <v>3.2388262785082898E-201</v>
      </c>
      <c r="E267" s="28">
        <f t="shared" si="41"/>
        <v>5.4070555567749629E-204</v>
      </c>
      <c r="F267" s="28">
        <f t="shared" si="38"/>
        <v>2.3948092490547883E-143</v>
      </c>
      <c r="G267" s="28">
        <f t="shared" si="39"/>
        <v>5.7235941052409441E-141</v>
      </c>
      <c r="H267" s="28">
        <f t="shared" si="42"/>
        <v>2.3948092490547805E-143</v>
      </c>
      <c r="I267" s="28">
        <f t="shared" si="33"/>
        <v>2.3948092490547805E-143</v>
      </c>
      <c r="J267" s="28">
        <f t="shared" si="40"/>
        <v>295721.83197886049</v>
      </c>
      <c r="K267" s="28">
        <f t="shared" si="43"/>
        <v>295721.83197886049</v>
      </c>
      <c r="L267" s="28">
        <f>IF(E267="","",$M$5*C267)</f>
        <v>1.351763889193777E-204</v>
      </c>
      <c r="M267" s="29">
        <f>IF(E267="","",SUM($L$31:L267))</f>
        <v>3576.858242826218</v>
      </c>
    </row>
    <row r="268" spans="1:13" x14ac:dyDescent="0.2">
      <c r="A268" s="23" t="str">
        <f t="shared" si="34"/>
        <v/>
      </c>
      <c r="B268" s="24" t="str">
        <f t="shared" si="35"/>
        <v/>
      </c>
      <c r="C268" s="28">
        <f t="shared" si="36"/>
        <v>9.0117592612916049E-207</v>
      </c>
      <c r="D268" s="28">
        <f t="shared" si="37"/>
        <v>5.3980437975136711E-204</v>
      </c>
      <c r="E268" s="28">
        <f t="shared" si="41"/>
        <v>9.0117592612917653E-207</v>
      </c>
      <c r="F268" s="28">
        <f t="shared" si="38"/>
        <v>9.9783718710615846E-146</v>
      </c>
      <c r="G268" s="28">
        <f t="shared" si="39"/>
        <v>2.3848308771837187E-143</v>
      </c>
      <c r="H268" s="28">
        <f t="shared" si="42"/>
        <v>9.978371871061798E-146</v>
      </c>
      <c r="I268" s="28">
        <f t="shared" si="33"/>
        <v>9.978371871061798E-146</v>
      </c>
      <c r="J268" s="28">
        <f t="shared" si="40"/>
        <v>296210.24062712636</v>
      </c>
      <c r="K268" s="28">
        <f t="shared" si="43"/>
        <v>296210.24062712636</v>
      </c>
      <c r="L268" s="28">
        <f>IF(E268="","",$M$5*C268)</f>
        <v>2.2529398153229012E-207</v>
      </c>
      <c r="M268" s="29">
        <f>IF(E268="","",SUM($L$31:L268))</f>
        <v>3576.858242826218</v>
      </c>
    </row>
    <row r="269" spans="1:13" x14ac:dyDescent="0.2">
      <c r="A269" s="23" t="str">
        <f t="shared" si="34"/>
        <v/>
      </c>
      <c r="B269" s="24" t="str">
        <f t="shared" si="35"/>
        <v/>
      </c>
      <c r="C269" s="28">
        <f t="shared" si="36"/>
        <v>1.5019598768819611E-209</v>
      </c>
      <c r="D269" s="28">
        <f t="shared" si="37"/>
        <v>8.9967396625229456E-207</v>
      </c>
      <c r="E269" s="28">
        <f t="shared" si="41"/>
        <v>1.5019598768819756E-209</v>
      </c>
      <c r="F269" s="28">
        <f t="shared" si="38"/>
        <v>4.1576549462757489E-148</v>
      </c>
      <c r="G269" s="28">
        <f t="shared" si="39"/>
        <v>9.9367953215990412E-146</v>
      </c>
      <c r="H269" s="28">
        <f t="shared" si="42"/>
        <v>4.157654946275678E-148</v>
      </c>
      <c r="I269" s="28">
        <f t="shared" si="33"/>
        <v>4.157654946275678E-148</v>
      </c>
      <c r="J269" s="28">
        <f t="shared" si="40"/>
        <v>296699.4559219834</v>
      </c>
      <c r="K269" s="28">
        <f t="shared" si="43"/>
        <v>296699.4559219834</v>
      </c>
      <c r="L269" s="28">
        <f>IF(E269="","",$M$5*C269)</f>
        <v>3.7548996922049026E-210</v>
      </c>
      <c r="M269" s="29">
        <f>IF(E269="","",SUM($L$31:L269))</f>
        <v>3576.858242826218</v>
      </c>
    </row>
    <row r="270" spans="1:13" x14ac:dyDescent="0.2">
      <c r="A270" s="23" t="str">
        <f t="shared" si="34"/>
        <v/>
      </c>
      <c r="B270" s="24" t="str">
        <f t="shared" si="35"/>
        <v/>
      </c>
      <c r="C270" s="28">
        <f t="shared" si="36"/>
        <v>2.5032664614699596E-212</v>
      </c>
      <c r="D270" s="28">
        <f t="shared" si="37"/>
        <v>1.4994566104205058E-209</v>
      </c>
      <c r="E270" s="28">
        <f t="shared" si="41"/>
        <v>2.5032664614698694E-212</v>
      </c>
      <c r="F270" s="28">
        <f t="shared" si="38"/>
        <v>1.7323562276148659E-150</v>
      </c>
      <c r="G270" s="28">
        <f t="shared" si="39"/>
        <v>4.1403313839995293E-148</v>
      </c>
      <c r="H270" s="28">
        <f t="shared" si="42"/>
        <v>1.7323562276148751E-150</v>
      </c>
      <c r="I270" s="28">
        <f t="shared" si="33"/>
        <v>1.7323562276148751E-150</v>
      </c>
      <c r="J270" s="28">
        <f t="shared" si="40"/>
        <v>297189.47919567407</v>
      </c>
      <c r="K270" s="28">
        <f t="shared" si="43"/>
        <v>297189.47919567407</v>
      </c>
      <c r="L270" s="28">
        <f>IF(E270="","",$M$5*C270)</f>
        <v>6.258166153674899E-213</v>
      </c>
      <c r="M270" s="29">
        <f>IF(E270="","",SUM($L$31:L270))</f>
        <v>3576.858242826218</v>
      </c>
    </row>
    <row r="271" spans="1:13" x14ac:dyDescent="0.2">
      <c r="A271" s="23" t="str">
        <f t="shared" si="34"/>
        <v/>
      </c>
      <c r="B271" s="24" t="str">
        <f t="shared" si="35"/>
        <v/>
      </c>
      <c r="C271" s="28">
        <f t="shared" si="36"/>
        <v>4.1721107691164494E-215</v>
      </c>
      <c r="D271" s="28">
        <f t="shared" si="37"/>
        <v>2.4990943507007531E-212</v>
      </c>
      <c r="E271" s="28">
        <f t="shared" si="41"/>
        <v>4.172110769116266E-215</v>
      </c>
      <c r="F271" s="28">
        <f t="shared" si="38"/>
        <v>7.218150948395313E-153</v>
      </c>
      <c r="G271" s="28">
        <f t="shared" si="39"/>
        <v>1.7251380766664798E-150</v>
      </c>
      <c r="H271" s="28">
        <f t="shared" si="42"/>
        <v>7.2181509483953311E-153</v>
      </c>
      <c r="I271" s="28">
        <f t="shared" si="33"/>
        <v>7.2181509483953311E-153</v>
      </c>
      <c r="J271" s="28">
        <f t="shared" si="40"/>
        <v>297680.31178264105</v>
      </c>
      <c r="K271" s="28">
        <f t="shared" si="43"/>
        <v>297680.31178264105</v>
      </c>
      <c r="L271" s="28">
        <f>IF(E271="","",$M$5*C271)</f>
        <v>1.0430276922791124E-215</v>
      </c>
      <c r="M271" s="29">
        <f>IF(E271="","",SUM($L$31:L271))</f>
        <v>3576.858242826218</v>
      </c>
    </row>
    <row r="272" spans="1:13" x14ac:dyDescent="0.2">
      <c r="A272" s="23" t="str">
        <f t="shared" si="34"/>
        <v/>
      </c>
      <c r="B272" s="24" t="str">
        <f t="shared" si="35"/>
        <v/>
      </c>
      <c r="C272" s="28">
        <f t="shared" si="36"/>
        <v>6.9535179485271103E-218</v>
      </c>
      <c r="D272" s="28">
        <f t="shared" si="37"/>
        <v>4.1651572511677387E-215</v>
      </c>
      <c r="E272" s="28">
        <f t="shared" si="41"/>
        <v>6.9535179485273367E-218</v>
      </c>
      <c r="F272" s="28">
        <f t="shared" si="38"/>
        <v>3.0075628951647213E-155</v>
      </c>
      <c r="G272" s="28">
        <f t="shared" si="39"/>
        <v>7.1880753194436837E-153</v>
      </c>
      <c r="H272" s="28">
        <f t="shared" si="42"/>
        <v>3.0075628951647354E-155</v>
      </c>
      <c r="I272" s="28">
        <f t="shared" si="33"/>
        <v>3.0075628951647354E-155</v>
      </c>
      <c r="J272" s="28">
        <f t="shared" si="40"/>
        <v>298171.95501953101</v>
      </c>
      <c r="K272" s="28">
        <f t="shared" si="43"/>
        <v>298171.95501953101</v>
      </c>
      <c r="L272" s="28">
        <f>IF(E272="","",$M$5*C272)</f>
        <v>1.7383794871317776E-218</v>
      </c>
      <c r="M272" s="29">
        <f>IF(E272="","",SUM($L$31:L272))</f>
        <v>3576.858242826218</v>
      </c>
    </row>
    <row r="273" spans="1:13" x14ac:dyDescent="0.2">
      <c r="A273" s="23" t="str">
        <f t="shared" si="34"/>
        <v/>
      </c>
      <c r="B273" s="24" t="str">
        <f t="shared" si="35"/>
        <v/>
      </c>
      <c r="C273" s="28">
        <f t="shared" si="36"/>
        <v>1.1589196580878895E-220</v>
      </c>
      <c r="D273" s="28">
        <f t="shared" si="37"/>
        <v>6.941928751946458E-218</v>
      </c>
      <c r="E273" s="28">
        <f t="shared" si="41"/>
        <v>1.1589196580878734E-220</v>
      </c>
      <c r="F273" s="28">
        <f t="shared" si="38"/>
        <v>1.2531512063186397E-157</v>
      </c>
      <c r="G273" s="28">
        <f t="shared" si="39"/>
        <v>2.9950313831015488E-155</v>
      </c>
      <c r="H273" s="28">
        <f t="shared" si="42"/>
        <v>1.2531512063186591E-157</v>
      </c>
      <c r="I273" s="28">
        <f t="shared" si="33"/>
        <v>1.2531512063186591E-157</v>
      </c>
      <c r="J273" s="28">
        <f t="shared" si="40"/>
        <v>298664.41024519829</v>
      </c>
      <c r="K273" s="28">
        <f t="shared" si="43"/>
        <v>298664.41024519829</v>
      </c>
      <c r="L273" s="28">
        <f>IF(E273="","",$M$5*C273)</f>
        <v>2.8972991452197237E-221</v>
      </c>
      <c r="M273" s="29">
        <f>IF(E273="","",SUM($L$31:L273))</f>
        <v>3576.858242826218</v>
      </c>
    </row>
    <row r="274" spans="1:13" x14ac:dyDescent="0.2">
      <c r="A274" s="23" t="str">
        <f t="shared" si="34"/>
        <v/>
      </c>
      <c r="B274" s="24" t="str">
        <f t="shared" si="35"/>
        <v/>
      </c>
      <c r="C274" s="28">
        <f t="shared" si="36"/>
        <v>1.9315327634797892E-223</v>
      </c>
      <c r="D274" s="28">
        <f t="shared" si="37"/>
        <v>1.1569881253243935E-220</v>
      </c>
      <c r="E274" s="28">
        <f t="shared" si="41"/>
        <v>1.931532763479823E-223</v>
      </c>
      <c r="F274" s="28">
        <f t="shared" si="38"/>
        <v>5.2214633596610795E-160</v>
      </c>
      <c r="G274" s="28">
        <f t="shared" si="39"/>
        <v>1.247929742958998E-157</v>
      </c>
      <c r="H274" s="28">
        <f t="shared" si="42"/>
        <v>5.2214633596610795E-160</v>
      </c>
      <c r="I274" s="28">
        <f t="shared" si="33"/>
        <v>5.2214633596610795E-160</v>
      </c>
      <c r="J274" s="28">
        <f t="shared" si="40"/>
        <v>299157.67880070827</v>
      </c>
      <c r="K274" s="28">
        <f t="shared" si="43"/>
        <v>299157.67880070827</v>
      </c>
      <c r="L274" s="28">
        <f>IF(E274="","",$M$5*C274)</f>
        <v>4.828831908699473E-224</v>
      </c>
      <c r="M274" s="29">
        <f>IF(E274="","",SUM($L$31:L274))</f>
        <v>3576.858242826218</v>
      </c>
    </row>
    <row r="275" spans="1:13" x14ac:dyDescent="0.2">
      <c r="A275" s="23" t="str">
        <f t="shared" si="34"/>
        <v/>
      </c>
      <c r="B275" s="24" t="str">
        <f t="shared" si="35"/>
        <v/>
      </c>
      <c r="C275" s="28">
        <f t="shared" si="36"/>
        <v>3.2192212724663719E-226</v>
      </c>
      <c r="D275" s="28">
        <f t="shared" si="37"/>
        <v>1.9283135422073565E-223</v>
      </c>
      <c r="E275" s="28">
        <f t="shared" si="41"/>
        <v>3.2192212724665252E-226</v>
      </c>
      <c r="F275" s="28">
        <f t="shared" si="38"/>
        <v>2.1756097331921165E-162</v>
      </c>
      <c r="G275" s="28">
        <f t="shared" si="39"/>
        <v>5.1997072623291582E-160</v>
      </c>
      <c r="H275" s="28">
        <f t="shared" si="42"/>
        <v>2.1756097331921291E-162</v>
      </c>
      <c r="I275" s="28">
        <f t="shared" si="33"/>
        <v>2.1756097331921291E-162</v>
      </c>
      <c r="J275" s="28">
        <f t="shared" si="40"/>
        <v>299651.76202934136</v>
      </c>
      <c r="K275" s="28">
        <f t="shared" si="43"/>
        <v>299651.76202934136</v>
      </c>
      <c r="L275" s="28">
        <f>IF(E275="","",$M$5*C275)</f>
        <v>8.0480531811659297E-227</v>
      </c>
      <c r="M275" s="29">
        <f>IF(E275="","",SUM($L$31:L275))</f>
        <v>3576.858242826218</v>
      </c>
    </row>
    <row r="276" spans="1:13" x14ac:dyDescent="0.2">
      <c r="A276" s="23" t="str">
        <f t="shared" si="34"/>
        <v/>
      </c>
      <c r="B276" s="24" t="str">
        <f t="shared" si="35"/>
        <v/>
      </c>
      <c r="C276" s="28">
        <f t="shared" si="36"/>
        <v>5.3653687874442091E-229</v>
      </c>
      <c r="D276" s="28">
        <f t="shared" si="37"/>
        <v>3.2138559036790812E-226</v>
      </c>
      <c r="E276" s="28">
        <f t="shared" si="41"/>
        <v>5.3653687874440487E-229</v>
      </c>
      <c r="F276" s="28">
        <f t="shared" si="38"/>
        <v>9.0650405549672036E-165</v>
      </c>
      <c r="G276" s="28">
        <f t="shared" si="39"/>
        <v>2.1665446926371619E-162</v>
      </c>
      <c r="H276" s="28">
        <f t="shared" si="42"/>
        <v>9.065040554967221E-165</v>
      </c>
      <c r="I276" s="28">
        <f t="shared" si="33"/>
        <v>9.065040554967221E-165</v>
      </c>
      <c r="J276" s="28">
        <f t="shared" si="40"/>
        <v>300146.66127659648</v>
      </c>
      <c r="K276" s="28">
        <f t="shared" si="43"/>
        <v>300146.66127659648</v>
      </c>
      <c r="L276" s="28">
        <f>IF(E276="","",$M$5*C276)</f>
        <v>1.3413421968610523E-229</v>
      </c>
      <c r="M276" s="29">
        <f>IF(E276="","",SUM($L$31:L276))</f>
        <v>3576.858242826218</v>
      </c>
    </row>
    <row r="277" spans="1:13" x14ac:dyDescent="0.2">
      <c r="A277" s="23" t="str">
        <f t="shared" si="34"/>
        <v/>
      </c>
      <c r="B277" s="24" t="str">
        <f t="shared" si="35"/>
        <v/>
      </c>
      <c r="C277" s="28">
        <f t="shared" si="36"/>
        <v>8.9422813124067487E-232</v>
      </c>
      <c r="D277" s="28">
        <f t="shared" si="37"/>
        <v>5.3564265061316421E-229</v>
      </c>
      <c r="E277" s="28">
        <f t="shared" si="41"/>
        <v>8.9422813124066014E-232</v>
      </c>
      <c r="F277" s="28">
        <f t="shared" si="38"/>
        <v>3.7771002312363421E-167</v>
      </c>
      <c r="G277" s="28">
        <f t="shared" si="39"/>
        <v>9.0272695526548575E-165</v>
      </c>
      <c r="H277" s="28">
        <f t="shared" si="42"/>
        <v>3.7771002312363421E-167</v>
      </c>
      <c r="I277" s="28">
        <f t="shared" si="33"/>
        <v>3.7771002312363421E-167</v>
      </c>
      <c r="J277" s="28">
        <f t="shared" si="40"/>
        <v>300642.37789019471</v>
      </c>
      <c r="K277" s="28">
        <f t="shared" si="43"/>
        <v>300642.37789019471</v>
      </c>
      <c r="L277" s="28">
        <f>IF(E277="","",$M$5*C277)</f>
        <v>2.2355703281016872E-232</v>
      </c>
      <c r="M277" s="29">
        <f>IF(E277="","",SUM($L$31:L277))</f>
        <v>3576.858242826218</v>
      </c>
    </row>
    <row r="278" spans="1:13" x14ac:dyDescent="0.2">
      <c r="A278" s="23" t="str">
        <f t="shared" si="34"/>
        <v/>
      </c>
      <c r="B278" s="24" t="str">
        <f t="shared" si="35"/>
        <v/>
      </c>
      <c r="C278" s="28">
        <f t="shared" si="36"/>
        <v>1.4903802187344337E-234</v>
      </c>
      <c r="D278" s="28">
        <f t="shared" si="37"/>
        <v>8.9273775102192568E-232</v>
      </c>
      <c r="E278" s="28">
        <f t="shared" si="41"/>
        <v>1.4903802187344603E-234</v>
      </c>
      <c r="F278" s="28">
        <f t="shared" si="38"/>
        <v>1.5737917630151426E-169</v>
      </c>
      <c r="G278" s="28">
        <f t="shared" si="39"/>
        <v>3.7613623136061903E-167</v>
      </c>
      <c r="H278" s="28">
        <f t="shared" si="42"/>
        <v>1.5737917630151727E-169</v>
      </c>
      <c r="I278" s="28">
        <f t="shared" si="33"/>
        <v>1.5737917630151727E-169</v>
      </c>
      <c r="J278" s="28">
        <f t="shared" si="40"/>
        <v>301138.91322008299</v>
      </c>
      <c r="K278" s="28">
        <f t="shared" si="43"/>
        <v>301138.91322008299</v>
      </c>
      <c r="L278" s="28">
        <f>IF(E278="","",$M$5*C278)</f>
        <v>3.7259505468360843E-235</v>
      </c>
      <c r="M278" s="29">
        <f>IF(E278="","",SUM($L$31:L278))</f>
        <v>3576.858242826218</v>
      </c>
    </row>
    <row r="279" spans="1:13" x14ac:dyDescent="0.2">
      <c r="A279" s="23" t="str">
        <f t="shared" si="34"/>
        <v/>
      </c>
      <c r="B279" s="24" t="str">
        <f t="shared" si="35"/>
        <v/>
      </c>
      <c r="C279" s="28">
        <f t="shared" si="36"/>
        <v>2.4839670312241008E-237</v>
      </c>
      <c r="D279" s="28">
        <f t="shared" si="37"/>
        <v>1.4878962517032361E-234</v>
      </c>
      <c r="E279" s="28">
        <f t="shared" si="41"/>
        <v>2.4839670312241526E-237</v>
      </c>
      <c r="F279" s="28">
        <f t="shared" si="38"/>
        <v>6.5574656792298856E-172</v>
      </c>
      <c r="G279" s="28">
        <f t="shared" si="39"/>
        <v>1.5672342973359429E-169</v>
      </c>
      <c r="H279" s="28">
        <f t="shared" si="42"/>
        <v>6.5574656792297684E-172</v>
      </c>
      <c r="I279" s="28">
        <f t="shared" si="33"/>
        <v>6.5574656792297684E-172</v>
      </c>
      <c r="J279" s="28">
        <f t="shared" si="40"/>
        <v>301636.26861843787</v>
      </c>
      <c r="K279" s="28">
        <f t="shared" si="43"/>
        <v>301636.26861843787</v>
      </c>
      <c r="L279" s="28">
        <f>IF(E279="","",$M$5*C279)</f>
        <v>6.2099175780602519E-238</v>
      </c>
      <c r="M279" s="29">
        <f>IF(E279="","",SUM($L$31:L279))</f>
        <v>3576.858242826218</v>
      </c>
    </row>
    <row r="280" spans="1:13" x14ac:dyDescent="0.2">
      <c r="A280" s="23" t="str">
        <f t="shared" si="34"/>
        <v/>
      </c>
      <c r="B280" s="24" t="str">
        <f t="shared" si="35"/>
        <v/>
      </c>
      <c r="C280" s="28">
        <f t="shared" si="36"/>
        <v>4.1399450520402543E-240</v>
      </c>
      <c r="D280" s="28">
        <f t="shared" si="37"/>
        <v>2.4798270861721125E-237</v>
      </c>
      <c r="E280" s="28">
        <f t="shared" si="41"/>
        <v>4.1399450520400434E-240</v>
      </c>
      <c r="F280" s="28">
        <f t="shared" si="38"/>
        <v>2.7322773663457369E-174</v>
      </c>
      <c r="G280" s="28">
        <f t="shared" si="39"/>
        <v>6.5301429055663109E-172</v>
      </c>
      <c r="H280" s="28">
        <f t="shared" si="42"/>
        <v>2.7322773663457521E-174</v>
      </c>
      <c r="I280" s="28">
        <f t="shared" si="33"/>
        <v>2.7322773663457521E-174</v>
      </c>
      <c r="J280" s="28">
        <f t="shared" si="40"/>
        <v>302134.44543966907</v>
      </c>
      <c r="K280" s="28">
        <f t="shared" si="43"/>
        <v>302134.44543966907</v>
      </c>
      <c r="L280" s="28">
        <f>IF(E280="","",$M$5*C280)</f>
        <v>1.0349862630100636E-240</v>
      </c>
      <c r="M280" s="29">
        <f>IF(E280="","",SUM($L$31:L280))</f>
        <v>3576.858242826218</v>
      </c>
    </row>
    <row r="281" spans="1:13" x14ac:dyDescent="0.2">
      <c r="A281" s="23" t="str">
        <f t="shared" si="34"/>
        <v/>
      </c>
      <c r="B281" s="24" t="str">
        <f t="shared" si="35"/>
        <v/>
      </c>
      <c r="C281" s="28">
        <f t="shared" si="36"/>
        <v>6.8999084200667394E-243</v>
      </c>
      <c r="D281" s="28">
        <f t="shared" si="37"/>
        <v>4.1330451436199764E-240</v>
      </c>
      <c r="E281" s="28">
        <f t="shared" si="41"/>
        <v>6.8999084200669663E-243</v>
      </c>
      <c r="F281" s="28">
        <f t="shared" si="38"/>
        <v>1.1384489026440634E-176</v>
      </c>
      <c r="G281" s="28">
        <f t="shared" si="39"/>
        <v>2.7208928773193114E-174</v>
      </c>
      <c r="H281" s="28">
        <f t="shared" si="42"/>
        <v>1.1384489026440754E-176</v>
      </c>
      <c r="I281" s="28">
        <f t="shared" si="33"/>
        <v>1.1384489026440754E-176</v>
      </c>
      <c r="J281" s="28">
        <f t="shared" si="40"/>
        <v>302633.44504042325</v>
      </c>
      <c r="K281" s="28">
        <f t="shared" si="43"/>
        <v>302633.44504042325</v>
      </c>
      <c r="L281" s="28">
        <f>IF(E281="","",$M$5*C281)</f>
        <v>1.7249771050166849E-243</v>
      </c>
      <c r="M281" s="29">
        <f>IF(E281="","",SUM($L$31:L281))</f>
        <v>3576.858242826218</v>
      </c>
    </row>
    <row r="282" spans="1:13" x14ac:dyDescent="0.2">
      <c r="A282" s="23" t="str">
        <f t="shared" si="34"/>
        <v/>
      </c>
      <c r="B282" s="24" t="str">
        <f t="shared" si="35"/>
        <v/>
      </c>
      <c r="C282" s="28">
        <f t="shared" si="36"/>
        <v>1.1499847366778279E-245</v>
      </c>
      <c r="D282" s="28">
        <f t="shared" si="37"/>
        <v>6.888408572700188E-243</v>
      </c>
      <c r="E282" s="28">
        <f t="shared" si="41"/>
        <v>1.1499847366778291E-245</v>
      </c>
      <c r="F282" s="28">
        <f t="shared" si="38"/>
        <v>4.7435370943503142E-179</v>
      </c>
      <c r="G282" s="28">
        <f t="shared" si="39"/>
        <v>1.133705365549725E-176</v>
      </c>
      <c r="H282" s="28">
        <f t="shared" si="42"/>
        <v>4.7435370943503491E-179</v>
      </c>
      <c r="I282" s="28">
        <f t="shared" si="33"/>
        <v>4.7435370943503491E-179</v>
      </c>
      <c r="J282" s="28">
        <f t="shared" si="40"/>
        <v>303133.2687795877</v>
      </c>
      <c r="K282" s="28">
        <f t="shared" si="43"/>
        <v>303133.2687795877</v>
      </c>
      <c r="L282" s="28">
        <f>IF(E282="","",$M$5*C282)</f>
        <v>2.8749618416945697E-246</v>
      </c>
      <c r="M282" s="29">
        <f>IF(E282="","",SUM($L$31:L282))</f>
        <v>3576.858242826218</v>
      </c>
    </row>
    <row r="283" spans="1:13" x14ac:dyDescent="0.2">
      <c r="A283" s="23" t="str">
        <f t="shared" si="34"/>
        <v/>
      </c>
      <c r="B283" s="24" t="str">
        <f t="shared" si="35"/>
        <v/>
      </c>
      <c r="C283" s="28">
        <f t="shared" si="36"/>
        <v>1.9166412277963819E-248</v>
      </c>
      <c r="D283" s="28">
        <f t="shared" si="37"/>
        <v>1.1480680954500327E-245</v>
      </c>
      <c r="E283" s="28">
        <f t="shared" si="41"/>
        <v>1.9166412277964116E-248</v>
      </c>
      <c r="F283" s="28">
        <f t="shared" si="38"/>
        <v>1.9764737893126454E-181</v>
      </c>
      <c r="G283" s="28">
        <f t="shared" si="39"/>
        <v>4.7237723564572227E-179</v>
      </c>
      <c r="H283" s="28">
        <f t="shared" si="42"/>
        <v>1.9764737893126363E-181</v>
      </c>
      <c r="I283" s="28">
        <f t="shared" si="33"/>
        <v>1.9764737893126363E-181</v>
      </c>
      <c r="J283" s="28">
        <f t="shared" si="40"/>
        <v>303633.91801829403</v>
      </c>
      <c r="K283" s="28">
        <f t="shared" si="43"/>
        <v>303633.91801829403</v>
      </c>
      <c r="L283" s="28">
        <f>IF(E283="","",$M$5*C283)</f>
        <v>4.7916030694909547E-249</v>
      </c>
      <c r="M283" s="29">
        <f>IF(E283="","",SUM($L$31:L283))</f>
        <v>3576.858242826218</v>
      </c>
    </row>
    <row r="284" spans="1:13" x14ac:dyDescent="0.2">
      <c r="A284" s="23" t="str">
        <f t="shared" si="34"/>
        <v/>
      </c>
      <c r="B284" s="24" t="str">
        <f t="shared" si="35"/>
        <v/>
      </c>
      <c r="C284" s="28">
        <f t="shared" si="36"/>
        <v>3.1944020463273528E-251</v>
      </c>
      <c r="D284" s="28">
        <f t="shared" si="37"/>
        <v>1.9134468257500841E-248</v>
      </c>
      <c r="E284" s="28">
        <f t="shared" si="41"/>
        <v>3.1944020463275168E-251</v>
      </c>
      <c r="F284" s="28">
        <f t="shared" si="38"/>
        <v>8.2353074554693179E-184</v>
      </c>
      <c r="G284" s="28">
        <f t="shared" si="39"/>
        <v>1.968238481857167E-181</v>
      </c>
      <c r="H284" s="28">
        <f t="shared" si="42"/>
        <v>8.2353074554692823E-184</v>
      </c>
      <c r="I284" s="28">
        <f t="shared" si="33"/>
        <v>8.2353074554692823E-184</v>
      </c>
      <c r="J284" s="28">
        <f t="shared" si="40"/>
        <v>304135.39411992184</v>
      </c>
      <c r="K284" s="28">
        <f t="shared" si="43"/>
        <v>304135.39411992184</v>
      </c>
      <c r="L284" s="28">
        <f>IF(E284="","",$M$5*C284)</f>
        <v>7.9860051158183821E-252</v>
      </c>
      <c r="M284" s="29">
        <f>IF(E284="","",SUM($L$31:L284))</f>
        <v>3576.858242826218</v>
      </c>
    </row>
    <row r="285" spans="1:13" x14ac:dyDescent="0.2">
      <c r="A285" s="23" t="str">
        <f t="shared" si="34"/>
        <v/>
      </c>
      <c r="B285" s="24" t="str">
        <f t="shared" si="35"/>
        <v/>
      </c>
      <c r="C285" s="28">
        <f t="shared" si="36"/>
        <v>5.3240034105458619E-254</v>
      </c>
      <c r="D285" s="28">
        <f t="shared" si="37"/>
        <v>3.1890780429169711E-251</v>
      </c>
      <c r="E285" s="28">
        <f t="shared" si="41"/>
        <v>5.3240034105456908E-254</v>
      </c>
      <c r="F285" s="28">
        <f t="shared" si="38"/>
        <v>3.4313781064455343E-186</v>
      </c>
      <c r="G285" s="28">
        <f t="shared" si="39"/>
        <v>8.2009936744048269E-184</v>
      </c>
      <c r="H285" s="28">
        <f t="shared" si="42"/>
        <v>3.4313781064455413E-186</v>
      </c>
      <c r="I285" s="28">
        <f t="shared" si="33"/>
        <v>3.4313781064455413E-186</v>
      </c>
      <c r="J285" s="28">
        <f t="shared" si="40"/>
        <v>304637.69845010241</v>
      </c>
      <c r="K285" s="28">
        <f t="shared" si="43"/>
        <v>304637.69845010241</v>
      </c>
      <c r="L285" s="28">
        <f>IF(E285="","",$M$5*C285)</f>
        <v>1.3310008526364655E-254</v>
      </c>
      <c r="M285" s="29">
        <f>IF(E285="","",SUM($L$31:L285))</f>
        <v>3576.858242826218</v>
      </c>
    </row>
    <row r="286" spans="1:13" x14ac:dyDescent="0.2">
      <c r="A286" s="23" t="str">
        <f t="shared" si="34"/>
        <v/>
      </c>
      <c r="B286" s="24" t="str">
        <f t="shared" si="35"/>
        <v/>
      </c>
      <c r="C286" s="28">
        <f t="shared" si="36"/>
        <v>8.8733390175761519E-257</v>
      </c>
      <c r="D286" s="28">
        <f t="shared" si="37"/>
        <v>5.315130071528115E-254</v>
      </c>
      <c r="E286" s="28">
        <f t="shared" si="41"/>
        <v>8.8733390175757778E-257</v>
      </c>
      <c r="F286" s="28">
        <f t="shared" si="38"/>
        <v>1.4297408776856422E-188</v>
      </c>
      <c r="G286" s="28">
        <f t="shared" si="39"/>
        <v>3.4170806976686848E-186</v>
      </c>
      <c r="H286" s="28">
        <f t="shared" si="42"/>
        <v>1.4297408776856476E-188</v>
      </c>
      <c r="I286" s="28">
        <f t="shared" ref="I286:I349" si="44">H286+E286</f>
        <v>1.4297408776856476E-188</v>
      </c>
      <c r="J286" s="28">
        <f t="shared" si="40"/>
        <v>305140.8323767226</v>
      </c>
      <c r="K286" s="28">
        <f t="shared" si="43"/>
        <v>305140.8323767226</v>
      </c>
      <c r="L286" s="28">
        <f>IF(E286="","",$M$5*C286)</f>
        <v>2.218334754394038E-257</v>
      </c>
      <c r="M286" s="29">
        <f>IF(E286="","",SUM($L$31:L286))</f>
        <v>3576.858242826218</v>
      </c>
    </row>
    <row r="287" spans="1:13" x14ac:dyDescent="0.2">
      <c r="A287" s="23" t="str">
        <f t="shared" ref="A287:A350" si="45">IF(A286&gt;=LLjaksot,"",A286+1)</f>
        <v/>
      </c>
      <c r="B287" s="24" t="str">
        <f t="shared" ref="B287:B350" si="46">IF(A287="","",IF(MONTH(DATE(YEAR(LLpaivays),MONTH(LLpaivays)+(A287-1),DAY(LLpaivays)))&gt;(MONTH(LLpaivays)+MOD((A287-1),12)),DATE(YEAR(LLpaivays),MONTH(LLpaivays)+(A287-1)+1,0),DATE(YEAR(LLpaivays),MONTH(LLpaivays)+(A287-1),DAY(LLpaivays))))</f>
        <v/>
      </c>
      <c r="C287" s="28">
        <f t="shared" ref="C287:C350" si="47">$E$10/12*E286</f>
        <v>1.4788898362626298E-259</v>
      </c>
      <c r="D287" s="28">
        <f t="shared" ref="D287:D350" si="48">IF(E286&lt;($E$11-C287),E286-C287,$E$11-C287)</f>
        <v>8.8585501192131511E-257</v>
      </c>
      <c r="E287" s="28">
        <f t="shared" si="41"/>
        <v>1.4788898362626691E-259</v>
      </c>
      <c r="F287" s="28">
        <f t="shared" ref="F287:F350" si="49">$E$15/12*H286</f>
        <v>5.9572536570235321E-191</v>
      </c>
      <c r="G287" s="28">
        <f t="shared" ref="G287:G350" si="50">IF(H286&lt;($E$16-F287),H286-F287,$E$16-F287)</f>
        <v>1.423783624028624E-188</v>
      </c>
      <c r="H287" s="28">
        <f t="shared" si="42"/>
        <v>5.9572536570235956E-191</v>
      </c>
      <c r="I287" s="28">
        <f t="shared" si="44"/>
        <v>5.9572536570235956E-191</v>
      </c>
      <c r="J287" s="28">
        <f t="shared" ref="J287:J350" si="51">J286*(1+(((1+$E$7)^(1/12))-1))</f>
        <v>305644.79726992839</v>
      </c>
      <c r="K287" s="28">
        <f t="shared" si="43"/>
        <v>305644.79726992839</v>
      </c>
      <c r="L287" s="28">
        <f>IF(E287="","",$M$5*C287)</f>
        <v>3.6972245906565745E-260</v>
      </c>
      <c r="M287" s="29">
        <f>IF(E287="","",SUM($L$31:L287))</f>
        <v>3576.858242826218</v>
      </c>
    </row>
    <row r="288" spans="1:13" x14ac:dyDescent="0.2">
      <c r="A288" s="23" t="str">
        <f t="shared" si="45"/>
        <v/>
      </c>
      <c r="B288" s="24" t="str">
        <f t="shared" si="46"/>
        <v/>
      </c>
      <c r="C288" s="28">
        <f t="shared" si="47"/>
        <v>2.4648163937711152E-262</v>
      </c>
      <c r="D288" s="28">
        <f t="shared" si="48"/>
        <v>1.476425019868898E-259</v>
      </c>
      <c r="E288" s="28">
        <f t="shared" ref="E288:E351" si="52">IF(E287&lt;=0,0,E287-D288)</f>
        <v>2.4648163937710227E-262</v>
      </c>
      <c r="F288" s="28">
        <f t="shared" si="49"/>
        <v>2.4821890237598314E-193</v>
      </c>
      <c r="G288" s="28">
        <f t="shared" si="50"/>
        <v>5.9324317667859975E-191</v>
      </c>
      <c r="H288" s="28">
        <f t="shared" ref="H288:H351" si="53">IF(H287&lt;=0,0,H287-G288)</f>
        <v>2.4821890237598149E-193</v>
      </c>
      <c r="I288" s="28">
        <f t="shared" si="44"/>
        <v>2.4821890237598149E-193</v>
      </c>
      <c r="J288" s="28">
        <f t="shared" si="51"/>
        <v>306149.5945021286</v>
      </c>
      <c r="K288" s="28">
        <f t="shared" ref="K288:K351" si="54">J288-I288</f>
        <v>306149.5945021286</v>
      </c>
      <c r="L288" s="28">
        <f>IF(E288="","",$M$5*C288)</f>
        <v>6.162040984427788E-263</v>
      </c>
      <c r="M288" s="29">
        <f>IF(E288="","",SUM($L$31:L288))</f>
        <v>3576.858242826218</v>
      </c>
    </row>
    <row r="289" spans="1:13" x14ac:dyDescent="0.2">
      <c r="A289" s="23" t="str">
        <f t="shared" si="45"/>
        <v/>
      </c>
      <c r="B289" s="24" t="str">
        <f t="shared" si="46"/>
        <v/>
      </c>
      <c r="C289" s="28">
        <f t="shared" si="47"/>
        <v>4.1080273229517049E-265</v>
      </c>
      <c r="D289" s="28">
        <f t="shared" si="48"/>
        <v>2.460708366448071E-262</v>
      </c>
      <c r="E289" s="28">
        <f t="shared" si="52"/>
        <v>4.1080273229516894E-265</v>
      </c>
      <c r="F289" s="28">
        <f t="shared" si="49"/>
        <v>1.0342454265665896E-195</v>
      </c>
      <c r="G289" s="28">
        <f t="shared" si="50"/>
        <v>2.4718465694941488E-193</v>
      </c>
      <c r="H289" s="28">
        <f t="shared" si="53"/>
        <v>1.034245426566609E-195</v>
      </c>
      <c r="I289" s="28">
        <f t="shared" si="44"/>
        <v>1.034245426566609E-195</v>
      </c>
      <c r="J289" s="28">
        <f t="shared" si="51"/>
        <v>306655.22544799879</v>
      </c>
      <c r="K289" s="28">
        <f t="shared" si="54"/>
        <v>306655.22544799879</v>
      </c>
      <c r="L289" s="28">
        <f>IF(E289="","",$M$5*C289)</f>
        <v>1.0270068307379262E-265</v>
      </c>
      <c r="M289" s="29">
        <f>IF(E289="","",SUM($L$31:L289))</f>
        <v>3576.858242826218</v>
      </c>
    </row>
    <row r="290" spans="1:13" x14ac:dyDescent="0.2">
      <c r="A290" s="23" t="str">
        <f t="shared" si="45"/>
        <v/>
      </c>
      <c r="B290" s="24" t="str">
        <f t="shared" si="46"/>
        <v/>
      </c>
      <c r="C290" s="28">
        <f t="shared" si="47"/>
        <v>6.846712204919483E-268</v>
      </c>
      <c r="D290" s="28">
        <f t="shared" si="48"/>
        <v>4.1011806107467697E-265</v>
      </c>
      <c r="E290" s="28">
        <f t="shared" si="52"/>
        <v>6.8467122049197101E-268</v>
      </c>
      <c r="F290" s="28">
        <f t="shared" si="49"/>
        <v>4.3093559440275374E-198</v>
      </c>
      <c r="G290" s="28">
        <f t="shared" si="50"/>
        <v>1.0299360706225815E-195</v>
      </c>
      <c r="H290" s="28">
        <f t="shared" si="53"/>
        <v>4.3093559440275122E-198</v>
      </c>
      <c r="I290" s="28">
        <f t="shared" si="44"/>
        <v>4.3093559440275122E-198</v>
      </c>
      <c r="J290" s="28">
        <f t="shared" si="51"/>
        <v>307161.69148448482</v>
      </c>
      <c r="K290" s="28">
        <f t="shared" si="54"/>
        <v>307161.69148448482</v>
      </c>
      <c r="L290" s="28">
        <f>IF(E290="","",$M$5*C290)</f>
        <v>1.7116780512298708E-268</v>
      </c>
      <c r="M290" s="29">
        <f>IF(E290="","",SUM($L$31:L290))</f>
        <v>3576.858242826218</v>
      </c>
    </row>
    <row r="291" spans="1:13" x14ac:dyDescent="0.2">
      <c r="A291" s="23" t="str">
        <f t="shared" si="45"/>
        <v/>
      </c>
      <c r="B291" s="24" t="str">
        <f t="shared" si="46"/>
        <v/>
      </c>
      <c r="C291" s="28">
        <f t="shared" si="47"/>
        <v>1.1411187008199519E-270</v>
      </c>
      <c r="D291" s="28">
        <f t="shared" si="48"/>
        <v>6.8353010179115102E-268</v>
      </c>
      <c r="E291" s="28">
        <f t="shared" si="52"/>
        <v>1.1411187008199861E-270</v>
      </c>
      <c r="F291" s="28">
        <f t="shared" si="49"/>
        <v>1.7955649766781301E-200</v>
      </c>
      <c r="G291" s="28">
        <f t="shared" si="50"/>
        <v>4.2914002942607309E-198</v>
      </c>
      <c r="H291" s="28">
        <f t="shared" si="53"/>
        <v>1.7955649766781301E-200</v>
      </c>
      <c r="I291" s="28">
        <f t="shared" si="44"/>
        <v>1.7955649766781301E-200</v>
      </c>
      <c r="J291" s="28">
        <f t="shared" si="51"/>
        <v>307668.9939908068</v>
      </c>
      <c r="K291" s="28">
        <f t="shared" si="54"/>
        <v>307668.9939908068</v>
      </c>
      <c r="L291" s="28">
        <f>IF(E291="","",$M$5*C291)</f>
        <v>2.8527967520498796E-271</v>
      </c>
      <c r="M291" s="29">
        <f>IF(E291="","",SUM($L$31:L291))</f>
        <v>3576.858242826218</v>
      </c>
    </row>
    <row r="292" spans="1:13" x14ac:dyDescent="0.2">
      <c r="A292" s="23" t="str">
        <f t="shared" si="45"/>
        <v/>
      </c>
      <c r="B292" s="24" t="str">
        <f t="shared" si="46"/>
        <v/>
      </c>
      <c r="C292" s="28">
        <f t="shared" si="47"/>
        <v>1.9018645013666435E-273</v>
      </c>
      <c r="D292" s="28">
        <f t="shared" si="48"/>
        <v>1.1392168363186194E-270</v>
      </c>
      <c r="E292" s="28">
        <f t="shared" si="52"/>
        <v>1.9018645013666912E-273</v>
      </c>
      <c r="F292" s="28">
        <f t="shared" si="49"/>
        <v>7.4815207361588748E-203</v>
      </c>
      <c r="G292" s="28">
        <f t="shared" si="50"/>
        <v>1.7880834559419713E-200</v>
      </c>
      <c r="H292" s="28">
        <f t="shared" si="53"/>
        <v>7.4815207361587399E-203</v>
      </c>
      <c r="I292" s="28">
        <f t="shared" si="44"/>
        <v>7.4815207361587399E-203</v>
      </c>
      <c r="J292" s="28">
        <f t="shared" si="51"/>
        <v>308177.13434846263</v>
      </c>
      <c r="K292" s="28">
        <f t="shared" si="54"/>
        <v>308177.13434846263</v>
      </c>
      <c r="L292" s="28">
        <f>IF(E292="","",$M$5*C292)</f>
        <v>4.7546612534166089E-274</v>
      </c>
      <c r="M292" s="29">
        <f>IF(E292="","",SUM($L$31:L292))</f>
        <v>3576.858242826218</v>
      </c>
    </row>
    <row r="293" spans="1:13" x14ac:dyDescent="0.2">
      <c r="A293" s="23" t="str">
        <f t="shared" si="45"/>
        <v/>
      </c>
      <c r="B293" s="24" t="str">
        <f t="shared" si="46"/>
        <v/>
      </c>
      <c r="C293" s="28">
        <f t="shared" si="47"/>
        <v>3.1697741689444853E-276</v>
      </c>
      <c r="D293" s="28">
        <f t="shared" si="48"/>
        <v>1.8986947271977467E-273</v>
      </c>
      <c r="E293" s="28">
        <f t="shared" si="52"/>
        <v>3.169774168944436E-276</v>
      </c>
      <c r="F293" s="28">
        <f t="shared" si="49"/>
        <v>3.1173003067328083E-205</v>
      </c>
      <c r="G293" s="28">
        <f t="shared" si="50"/>
        <v>7.4503477330914118E-203</v>
      </c>
      <c r="H293" s="28">
        <f t="shared" si="53"/>
        <v>3.1173003067328159E-205</v>
      </c>
      <c r="I293" s="28">
        <f t="shared" si="44"/>
        <v>3.1173003067328159E-205</v>
      </c>
      <c r="J293" s="28">
        <f t="shared" si="51"/>
        <v>308686.11394123192</v>
      </c>
      <c r="K293" s="28">
        <f t="shared" si="54"/>
        <v>308686.11394123192</v>
      </c>
      <c r="L293" s="28">
        <f>IF(E293="","",$M$5*C293)</f>
        <v>7.9244354223612133E-277</v>
      </c>
      <c r="M293" s="29">
        <f>IF(E293="","",SUM($L$31:L293))</f>
        <v>3576.858242826218</v>
      </c>
    </row>
    <row r="294" spans="1:13" x14ac:dyDescent="0.2">
      <c r="A294" s="23" t="str">
        <f t="shared" si="45"/>
        <v/>
      </c>
      <c r="B294" s="24" t="str">
        <f t="shared" si="46"/>
        <v/>
      </c>
      <c r="C294" s="28">
        <f t="shared" si="47"/>
        <v>5.2829569482407273E-279</v>
      </c>
      <c r="D294" s="28">
        <f t="shared" si="48"/>
        <v>3.1644912119961954E-276</v>
      </c>
      <c r="E294" s="28">
        <f t="shared" si="52"/>
        <v>5.2829569482406412E-279</v>
      </c>
      <c r="F294" s="28">
        <f t="shared" si="49"/>
        <v>1.2988751278053398E-207</v>
      </c>
      <c r="G294" s="28">
        <f t="shared" si="50"/>
        <v>3.1043115554547623E-205</v>
      </c>
      <c r="H294" s="28">
        <f t="shared" si="53"/>
        <v>1.2988751278053576E-207</v>
      </c>
      <c r="I294" s="28">
        <f t="shared" si="44"/>
        <v>1.2988751278053576E-207</v>
      </c>
      <c r="J294" s="28">
        <f t="shared" si="51"/>
        <v>309195.93415517965</v>
      </c>
      <c r="K294" s="28">
        <f t="shared" si="54"/>
        <v>309195.93415517965</v>
      </c>
      <c r="L294" s="28">
        <f>IF(E294="","",$M$5*C294)</f>
        <v>1.3207392370601818E-279</v>
      </c>
      <c r="M294" s="29">
        <f>IF(E294="","",SUM($L$31:L294))</f>
        <v>3576.858242826218</v>
      </c>
    </row>
    <row r="295" spans="1:13" x14ac:dyDescent="0.2">
      <c r="A295" s="23" t="str">
        <f t="shared" si="45"/>
        <v/>
      </c>
      <c r="B295" s="24" t="str">
        <f t="shared" si="46"/>
        <v/>
      </c>
      <c r="C295" s="28">
        <f t="shared" si="47"/>
        <v>8.8049282470677354E-282</v>
      </c>
      <c r="D295" s="28">
        <f t="shared" si="48"/>
        <v>5.2741520199935731E-279</v>
      </c>
      <c r="E295" s="28">
        <f t="shared" si="52"/>
        <v>8.8049282470680902E-282</v>
      </c>
      <c r="F295" s="28">
        <f t="shared" si="49"/>
        <v>5.4119796991889904E-210</v>
      </c>
      <c r="G295" s="28">
        <f t="shared" si="50"/>
        <v>1.2934631481061686E-207</v>
      </c>
      <c r="H295" s="28">
        <f t="shared" si="53"/>
        <v>5.4119796991890478E-210</v>
      </c>
      <c r="I295" s="28">
        <f t="shared" si="44"/>
        <v>5.4119796991890478E-210</v>
      </c>
      <c r="J295" s="28">
        <f t="shared" si="51"/>
        <v>309706.59637866012</v>
      </c>
      <c r="K295" s="28">
        <f t="shared" si="54"/>
        <v>309706.59637866012</v>
      </c>
      <c r="L295" s="28">
        <f>IF(E295="","",$M$5*C295)</f>
        <v>2.2012320617669339E-282</v>
      </c>
      <c r="M295" s="29">
        <f>IF(E295="","",SUM($L$31:L295))</f>
        <v>3576.858242826218</v>
      </c>
    </row>
    <row r="296" spans="1:13" x14ac:dyDescent="0.2">
      <c r="A296" s="23" t="str">
        <f t="shared" si="45"/>
        <v/>
      </c>
      <c r="B296" s="24" t="str">
        <f t="shared" si="46"/>
        <v/>
      </c>
      <c r="C296" s="28">
        <f t="shared" si="47"/>
        <v>1.4674880411780152E-284</v>
      </c>
      <c r="D296" s="28">
        <f t="shared" si="48"/>
        <v>8.7902533666563108E-282</v>
      </c>
      <c r="E296" s="28">
        <f t="shared" si="52"/>
        <v>1.4674880411779396E-284</v>
      </c>
      <c r="F296" s="28">
        <f t="shared" si="49"/>
        <v>2.2549915413287699E-212</v>
      </c>
      <c r="G296" s="28">
        <f t="shared" si="50"/>
        <v>5.3894297837757603E-210</v>
      </c>
      <c r="H296" s="28">
        <f t="shared" si="53"/>
        <v>2.2549915413287519E-212</v>
      </c>
      <c r="I296" s="28">
        <f t="shared" si="44"/>
        <v>2.2549915413287519E-212</v>
      </c>
      <c r="J296" s="28">
        <f t="shared" si="51"/>
        <v>310218.10200232046</v>
      </c>
      <c r="K296" s="28">
        <f t="shared" si="54"/>
        <v>310218.10200232046</v>
      </c>
      <c r="L296" s="28">
        <f>IF(E296="","",$M$5*C296)</f>
        <v>3.6687201029450379E-285</v>
      </c>
      <c r="M296" s="29">
        <f>IF(E296="","",SUM($L$31:L296))</f>
        <v>3576.858242826218</v>
      </c>
    </row>
    <row r="297" spans="1:13" x14ac:dyDescent="0.2">
      <c r="A297" s="23" t="str">
        <f t="shared" si="45"/>
        <v/>
      </c>
      <c r="B297" s="24" t="str">
        <f t="shared" si="46"/>
        <v/>
      </c>
      <c r="C297" s="28">
        <f t="shared" si="47"/>
        <v>2.4458134019632327E-287</v>
      </c>
      <c r="D297" s="28">
        <f t="shared" si="48"/>
        <v>1.4650422277759764E-284</v>
      </c>
      <c r="E297" s="28">
        <f t="shared" si="52"/>
        <v>2.445813401963149E-287</v>
      </c>
      <c r="F297" s="28">
        <f t="shared" si="49"/>
        <v>9.395798088869799E-215</v>
      </c>
      <c r="G297" s="28">
        <f t="shared" si="50"/>
        <v>2.245595743239882E-212</v>
      </c>
      <c r="H297" s="28">
        <f t="shared" si="53"/>
        <v>9.3957980888698876E-215</v>
      </c>
      <c r="I297" s="28">
        <f t="shared" si="44"/>
        <v>9.3957980888698876E-215</v>
      </c>
      <c r="J297" s="28">
        <f t="shared" si="51"/>
        <v>310730.45241910469</v>
      </c>
      <c r="K297" s="28">
        <f t="shared" si="54"/>
        <v>310730.45241910469</v>
      </c>
      <c r="L297" s="28">
        <f>IF(E297="","",$M$5*C297)</f>
        <v>6.1145335049080818E-288</v>
      </c>
      <c r="M297" s="29">
        <f>IF(E297="","",SUM($L$31:L297))</f>
        <v>3576.858242826218</v>
      </c>
    </row>
    <row r="298" spans="1:13" x14ac:dyDescent="0.2">
      <c r="A298" s="23" t="str">
        <f t="shared" si="45"/>
        <v/>
      </c>
      <c r="B298" s="24" t="str">
        <f t="shared" si="46"/>
        <v/>
      </c>
      <c r="C298" s="28">
        <f t="shared" si="47"/>
        <v>4.0763556699385818E-290</v>
      </c>
      <c r="D298" s="28">
        <f t="shared" si="48"/>
        <v>2.4417370462932103E-287</v>
      </c>
      <c r="E298" s="28">
        <f t="shared" si="52"/>
        <v>4.0763556699387139E-290</v>
      </c>
      <c r="F298" s="28">
        <f t="shared" si="49"/>
        <v>3.914915870362453E-217</v>
      </c>
      <c r="G298" s="28">
        <f t="shared" si="50"/>
        <v>9.3566489301662636E-215</v>
      </c>
      <c r="H298" s="28">
        <f t="shared" si="53"/>
        <v>3.9149158703623982E-217</v>
      </c>
      <c r="I298" s="28">
        <f t="shared" si="44"/>
        <v>3.9149158703623982E-217</v>
      </c>
      <c r="J298" s="28">
        <f t="shared" si="51"/>
        <v>311243.64902425732</v>
      </c>
      <c r="K298" s="28">
        <f t="shared" si="54"/>
        <v>311243.64902425732</v>
      </c>
      <c r="L298" s="28">
        <f>IF(E298="","",$M$5*C298)</f>
        <v>1.0190889174846454E-290</v>
      </c>
      <c r="M298" s="29">
        <f>IF(E298="","",SUM($L$31:L298))</f>
        <v>3576.858242826218</v>
      </c>
    </row>
    <row r="299" spans="1:13" x14ac:dyDescent="0.2">
      <c r="A299" s="23" t="str">
        <f t="shared" si="45"/>
        <v/>
      </c>
      <c r="B299" s="24" t="str">
        <f t="shared" si="46"/>
        <v/>
      </c>
      <c r="C299" s="28">
        <f t="shared" si="47"/>
        <v>6.7939261165645234E-293</v>
      </c>
      <c r="D299" s="28">
        <f t="shared" si="48"/>
        <v>4.0695617438221494E-290</v>
      </c>
      <c r="E299" s="28">
        <f t="shared" si="52"/>
        <v>6.7939261165645156E-293</v>
      </c>
      <c r="F299" s="28">
        <f t="shared" si="49"/>
        <v>1.6312149459843326E-219</v>
      </c>
      <c r="G299" s="28">
        <f t="shared" si="50"/>
        <v>3.8986037209025549E-217</v>
      </c>
      <c r="H299" s="28">
        <f t="shared" si="53"/>
        <v>1.6312149459843326E-219</v>
      </c>
      <c r="I299" s="28">
        <f t="shared" si="44"/>
        <v>1.6312149459843326E-219</v>
      </c>
      <c r="J299" s="28">
        <f t="shared" si="51"/>
        <v>311757.69321532722</v>
      </c>
      <c r="K299" s="28">
        <f t="shared" si="54"/>
        <v>311757.69321532722</v>
      </c>
      <c r="L299" s="28">
        <f>IF(E299="","",$M$5*C299)</f>
        <v>1.6984815291411309E-293</v>
      </c>
      <c r="M299" s="29">
        <f>IF(E299="","",SUM($L$31:L299))</f>
        <v>3576.858242826218</v>
      </c>
    </row>
    <row r="300" spans="1:13" x14ac:dyDescent="0.2">
      <c r="A300" s="23" t="str">
        <f t="shared" si="45"/>
        <v/>
      </c>
      <c r="B300" s="24" t="str">
        <f t="shared" si="46"/>
        <v/>
      </c>
      <c r="C300" s="28">
        <f t="shared" si="47"/>
        <v>1.1323210194274193E-295</v>
      </c>
      <c r="D300" s="28">
        <f t="shared" si="48"/>
        <v>6.7826029063702413E-293</v>
      </c>
      <c r="E300" s="28">
        <f t="shared" si="52"/>
        <v>1.1323210194274356E-295</v>
      </c>
      <c r="F300" s="28">
        <f t="shared" si="49"/>
        <v>6.7967289416013853E-222</v>
      </c>
      <c r="G300" s="28">
        <f t="shared" si="50"/>
        <v>1.6244182170427313E-219</v>
      </c>
      <c r="H300" s="28">
        <f t="shared" si="53"/>
        <v>6.79672894160126E-222</v>
      </c>
      <c r="I300" s="28">
        <f t="shared" si="44"/>
        <v>6.79672894160126E-222</v>
      </c>
      <c r="J300" s="28">
        <f t="shared" si="51"/>
        <v>312272.58639217145</v>
      </c>
      <c r="K300" s="28">
        <f t="shared" si="54"/>
        <v>312272.58639217145</v>
      </c>
      <c r="L300" s="28">
        <f>IF(E300="","",$M$5*C300)</f>
        <v>2.8308025485685482E-296</v>
      </c>
      <c r="M300" s="29">
        <f>IF(E300="","",SUM($L$31:L300))</f>
        <v>3576.858242826218</v>
      </c>
    </row>
    <row r="301" spans="1:13" x14ac:dyDescent="0.2">
      <c r="A301" s="23" t="str">
        <f t="shared" si="45"/>
        <v/>
      </c>
      <c r="B301" s="24" t="str">
        <f t="shared" si="46"/>
        <v/>
      </c>
      <c r="C301" s="28">
        <f t="shared" si="47"/>
        <v>1.8872016990457262E-298</v>
      </c>
      <c r="D301" s="28">
        <f t="shared" si="48"/>
        <v>1.1304338177283899E-295</v>
      </c>
      <c r="E301" s="28">
        <f t="shared" si="52"/>
        <v>1.887201699045726E-298</v>
      </c>
      <c r="F301" s="28">
        <f t="shared" si="49"/>
        <v>2.8319703923338585E-224</v>
      </c>
      <c r="G301" s="28">
        <f t="shared" si="50"/>
        <v>6.7684092376779209E-222</v>
      </c>
      <c r="H301" s="28">
        <f t="shared" si="53"/>
        <v>2.8319703923339075E-224</v>
      </c>
      <c r="I301" s="28">
        <f t="shared" si="44"/>
        <v>2.8319703923339075E-224</v>
      </c>
      <c r="J301" s="28">
        <f t="shared" si="51"/>
        <v>312788.329956959</v>
      </c>
      <c r="K301" s="28">
        <f t="shared" si="54"/>
        <v>312788.329956959</v>
      </c>
      <c r="L301" s="28">
        <f>IF(E301="","",$M$5*C301)</f>
        <v>4.7180042476143155E-299</v>
      </c>
      <c r="M301" s="29">
        <f>IF(E301="","",SUM($L$31:L301))</f>
        <v>3576.858242826218</v>
      </c>
    </row>
    <row r="302" spans="1:13" x14ac:dyDescent="0.2">
      <c r="A302" s="23" t="str">
        <f t="shared" si="45"/>
        <v/>
      </c>
      <c r="B302" s="24" t="str">
        <f t="shared" si="46"/>
        <v/>
      </c>
      <c r="C302" s="28">
        <f t="shared" si="47"/>
        <v>3.1453361650762102E-301</v>
      </c>
      <c r="D302" s="28">
        <f t="shared" si="48"/>
        <v>1.8840563628806497E-298</v>
      </c>
      <c r="E302" s="28">
        <f t="shared" si="52"/>
        <v>3.1453361650763147E-301</v>
      </c>
      <c r="F302" s="28">
        <f t="shared" si="49"/>
        <v>1.1799876634724614E-226</v>
      </c>
      <c r="G302" s="28">
        <f t="shared" si="50"/>
        <v>2.8201705156991831E-224</v>
      </c>
      <c r="H302" s="28">
        <f t="shared" si="53"/>
        <v>1.179987663472439E-226</v>
      </c>
      <c r="I302" s="28">
        <f t="shared" si="44"/>
        <v>1.179987663472439E-226</v>
      </c>
      <c r="J302" s="28">
        <f t="shared" si="51"/>
        <v>313304.92531417479</v>
      </c>
      <c r="K302" s="28">
        <f t="shared" si="54"/>
        <v>313304.92531417479</v>
      </c>
      <c r="L302" s="28">
        <f>IF(E302="","",$M$5*C302)</f>
        <v>7.8633404126905255E-302</v>
      </c>
      <c r="M302" s="29">
        <f>IF(E302="","",SUM($L$31:L302))</f>
        <v>3576.858242826218</v>
      </c>
    </row>
    <row r="303" spans="1:13" x14ac:dyDescent="0.2">
      <c r="A303" s="23" t="str">
        <f t="shared" si="45"/>
        <v/>
      </c>
      <c r="B303" s="24" t="str">
        <f t="shared" si="46"/>
        <v/>
      </c>
      <c r="C303" s="28">
        <f t="shared" si="47"/>
        <v>5.2422269417938577E-304</v>
      </c>
      <c r="D303" s="28">
        <f t="shared" si="48"/>
        <v>3.1400939381345207E-301</v>
      </c>
      <c r="E303" s="28">
        <f t="shared" si="52"/>
        <v>5.2422269417939241E-304</v>
      </c>
      <c r="F303" s="28">
        <f t="shared" si="49"/>
        <v>4.9166152644684963E-229</v>
      </c>
      <c r="G303" s="28">
        <f t="shared" si="50"/>
        <v>1.1750710482079705E-226</v>
      </c>
      <c r="H303" s="28">
        <f t="shared" si="53"/>
        <v>4.9166152644685585E-229</v>
      </c>
      <c r="I303" s="28">
        <f t="shared" si="44"/>
        <v>4.9166152644685585E-229</v>
      </c>
      <c r="J303" s="28">
        <f t="shared" si="51"/>
        <v>313822.37387062318</v>
      </c>
      <c r="K303" s="28">
        <f t="shared" si="54"/>
        <v>313822.37387062318</v>
      </c>
      <c r="L303" s="28">
        <f>IF(E303="","",$M$5*C303)</f>
        <v>1.3105567354484644E-304</v>
      </c>
      <c r="M303" s="29">
        <f>IF(E303="","",SUM($L$31:L303))</f>
        <v>3576.858242826218</v>
      </c>
    </row>
    <row r="304" spans="1:13" x14ac:dyDescent="0.2">
      <c r="A304" s="23" t="str">
        <f t="shared" si="45"/>
        <v/>
      </c>
      <c r="B304" s="24" t="str">
        <f t="shared" si="46"/>
        <v/>
      </c>
      <c r="C304" s="28">
        <f t="shared" si="47"/>
        <v>8.7370449029898744E-307</v>
      </c>
      <c r="D304" s="28">
        <f t="shared" si="48"/>
        <v>5.2334898968909341E-304</v>
      </c>
      <c r="E304" s="28">
        <f t="shared" si="52"/>
        <v>8.7370449029900246E-307</v>
      </c>
      <c r="F304" s="28">
        <f t="shared" si="49"/>
        <v>2.0485896935285661E-231</v>
      </c>
      <c r="G304" s="28">
        <f t="shared" si="50"/>
        <v>4.8961293675332726E-229</v>
      </c>
      <c r="H304" s="28">
        <f t="shared" si="53"/>
        <v>2.0485896935285905E-231</v>
      </c>
      <c r="I304" s="28">
        <f t="shared" si="44"/>
        <v>2.0485896935285905E-231</v>
      </c>
      <c r="J304" s="28">
        <f t="shared" si="51"/>
        <v>314340.67703543213</v>
      </c>
      <c r="K304" s="28">
        <f t="shared" si="54"/>
        <v>314340.67703543213</v>
      </c>
      <c r="L304" s="28">
        <f>IF(E304="","",$M$5*C304)</f>
        <v>2.1842612257474686E-307</v>
      </c>
      <c r="M304" s="29">
        <f>IF(E304="","",SUM($L$31:L304))</f>
        <v>3576.858242826218</v>
      </c>
    </row>
    <row r="305" spans="1:13" x14ac:dyDescent="0.2">
      <c r="A305" s="23" t="str">
        <f t="shared" si="45"/>
        <v/>
      </c>
      <c r="B305" s="24" t="str">
        <f t="shared" si="46"/>
        <v/>
      </c>
      <c r="C305" s="28">
        <f t="shared" si="47"/>
        <v>0</v>
      </c>
      <c r="D305" s="28">
        <f t="shared" si="48"/>
        <v>8.7370449029900246E-307</v>
      </c>
      <c r="E305" s="28">
        <f t="shared" si="52"/>
        <v>0</v>
      </c>
      <c r="F305" s="28">
        <f t="shared" si="49"/>
        <v>8.5357903897024597E-234</v>
      </c>
      <c r="G305" s="28">
        <f t="shared" si="50"/>
        <v>2.0400539031388879E-231</v>
      </c>
      <c r="H305" s="28">
        <f t="shared" si="53"/>
        <v>8.5357903897025937E-234</v>
      </c>
      <c r="I305" s="28">
        <f t="shared" si="44"/>
        <v>8.5357903897025937E-234</v>
      </c>
      <c r="J305" s="28">
        <f t="shared" si="51"/>
        <v>314859.83622005681</v>
      </c>
      <c r="K305" s="28">
        <f t="shared" si="54"/>
        <v>314859.83622005681</v>
      </c>
      <c r="L305" s="28">
        <f>IF(E305="","",$M$5*C305)</f>
        <v>0</v>
      </c>
      <c r="M305" s="29">
        <f>IF(E305="","",SUM($L$31:L305))</f>
        <v>3576.858242826218</v>
      </c>
    </row>
    <row r="306" spans="1:13" x14ac:dyDescent="0.2">
      <c r="A306" s="23" t="str">
        <f t="shared" si="45"/>
        <v/>
      </c>
      <c r="B306" s="24" t="str">
        <f t="shared" si="46"/>
        <v/>
      </c>
      <c r="C306" s="28">
        <f t="shared" si="47"/>
        <v>0</v>
      </c>
      <c r="D306" s="28">
        <f t="shared" si="48"/>
        <v>0</v>
      </c>
      <c r="E306" s="28">
        <f t="shared" si="52"/>
        <v>0</v>
      </c>
      <c r="F306" s="28">
        <f t="shared" si="49"/>
        <v>3.5565793290427474E-236</v>
      </c>
      <c r="G306" s="28">
        <f t="shared" si="50"/>
        <v>8.5002245964121662E-234</v>
      </c>
      <c r="H306" s="28">
        <f t="shared" si="53"/>
        <v>3.5565793290427548E-236</v>
      </c>
      <c r="I306" s="28">
        <f t="shared" si="44"/>
        <v>3.5565793290427548E-236</v>
      </c>
      <c r="J306" s="28">
        <f t="shared" si="51"/>
        <v>315379.85283828352</v>
      </c>
      <c r="K306" s="28">
        <f t="shared" si="54"/>
        <v>315379.85283828352</v>
      </c>
      <c r="L306" s="28">
        <f>IF(E306="","",$M$5*C306)</f>
        <v>0</v>
      </c>
      <c r="M306" s="29">
        <f>IF(E306="","",SUM($L$31:L306))</f>
        <v>3576.858242826218</v>
      </c>
    </row>
    <row r="307" spans="1:13" x14ac:dyDescent="0.2">
      <c r="A307" s="23" t="str">
        <f t="shared" si="45"/>
        <v/>
      </c>
      <c r="B307" s="24" t="str">
        <f t="shared" si="46"/>
        <v/>
      </c>
      <c r="C307" s="28">
        <f t="shared" si="47"/>
        <v>0</v>
      </c>
      <c r="D307" s="28">
        <f t="shared" si="48"/>
        <v>0</v>
      </c>
      <c r="E307" s="28">
        <f t="shared" si="52"/>
        <v>0</v>
      </c>
      <c r="F307" s="28">
        <f t="shared" si="49"/>
        <v>1.4819080537678144E-238</v>
      </c>
      <c r="G307" s="28">
        <f t="shared" si="50"/>
        <v>3.5417602485050765E-236</v>
      </c>
      <c r="H307" s="28">
        <f t="shared" si="53"/>
        <v>1.4819080537678349E-238</v>
      </c>
      <c r="I307" s="28">
        <f t="shared" si="44"/>
        <v>1.4819080537678349E-238</v>
      </c>
      <c r="J307" s="28">
        <f t="shared" si="51"/>
        <v>315900.72830623359</v>
      </c>
      <c r="K307" s="28">
        <f t="shared" si="54"/>
        <v>315900.72830623359</v>
      </c>
      <c r="L307" s="28">
        <f>IF(E307="","",$M$5*C307)</f>
        <v>0</v>
      </c>
      <c r="M307" s="29">
        <f>IF(E307="","",SUM($L$31:L307))</f>
        <v>3576.858242826218</v>
      </c>
    </row>
    <row r="308" spans="1:13" x14ac:dyDescent="0.2">
      <c r="A308" s="23" t="str">
        <f t="shared" si="45"/>
        <v/>
      </c>
      <c r="B308" s="24" t="str">
        <f t="shared" si="46"/>
        <v/>
      </c>
      <c r="C308" s="28">
        <f t="shared" si="47"/>
        <v>0</v>
      </c>
      <c r="D308" s="28">
        <f t="shared" si="48"/>
        <v>0</v>
      </c>
      <c r="E308" s="28">
        <f t="shared" si="52"/>
        <v>0</v>
      </c>
      <c r="F308" s="28">
        <f t="shared" si="49"/>
        <v>6.1746168906993124E-241</v>
      </c>
      <c r="G308" s="28">
        <f t="shared" si="50"/>
        <v>1.4757334368771357E-238</v>
      </c>
      <c r="H308" s="28">
        <f t="shared" si="53"/>
        <v>6.1746168906992325E-241</v>
      </c>
      <c r="I308" s="28">
        <f t="shared" si="44"/>
        <v>6.1746168906992325E-241</v>
      </c>
      <c r="J308" s="28">
        <f t="shared" si="51"/>
        <v>316422.46404236712</v>
      </c>
      <c r="K308" s="28">
        <f t="shared" si="54"/>
        <v>316422.46404236712</v>
      </c>
      <c r="L308" s="28">
        <f>IF(E308="","",$M$5*C308)</f>
        <v>0</v>
      </c>
      <c r="M308" s="29">
        <f>IF(E308="","",SUM($L$31:L308))</f>
        <v>3576.858242826218</v>
      </c>
    </row>
    <row r="309" spans="1:13" x14ac:dyDescent="0.2">
      <c r="A309" s="23" t="str">
        <f t="shared" si="45"/>
        <v/>
      </c>
      <c r="B309" s="24" t="str">
        <f t="shared" si="46"/>
        <v/>
      </c>
      <c r="C309" s="28">
        <f t="shared" si="47"/>
        <v>0</v>
      </c>
      <c r="D309" s="28">
        <f t="shared" si="48"/>
        <v>0</v>
      </c>
      <c r="E309" s="28">
        <f t="shared" si="52"/>
        <v>0</v>
      </c>
      <c r="F309" s="28">
        <f t="shared" si="49"/>
        <v>2.5727570377913467E-243</v>
      </c>
      <c r="G309" s="28">
        <f t="shared" si="50"/>
        <v>6.1488893203213193E-241</v>
      </c>
      <c r="H309" s="28">
        <f t="shared" si="53"/>
        <v>2.5727570377913113E-243</v>
      </c>
      <c r="I309" s="28">
        <f t="shared" si="44"/>
        <v>2.5727570377913113E-243</v>
      </c>
      <c r="J309" s="28">
        <f t="shared" si="51"/>
        <v>316945.06146748702</v>
      </c>
      <c r="K309" s="28">
        <f t="shared" si="54"/>
        <v>316945.06146748702</v>
      </c>
      <c r="L309" s="28">
        <f>IF(E309="","",$M$5*C309)</f>
        <v>0</v>
      </c>
      <c r="M309" s="29">
        <f>IF(E309="","",SUM($L$31:L309))</f>
        <v>3576.858242826218</v>
      </c>
    </row>
    <row r="310" spans="1:13" x14ac:dyDescent="0.2">
      <c r="A310" s="23" t="str">
        <f t="shared" si="45"/>
        <v/>
      </c>
      <c r="B310" s="24" t="str">
        <f t="shared" si="46"/>
        <v/>
      </c>
      <c r="C310" s="28">
        <f t="shared" si="47"/>
        <v>0</v>
      </c>
      <c r="D310" s="28">
        <f t="shared" si="48"/>
        <v>0</v>
      </c>
      <c r="E310" s="28">
        <f t="shared" si="52"/>
        <v>0</v>
      </c>
      <c r="F310" s="28">
        <f t="shared" si="49"/>
        <v>1.0719820990797131E-245</v>
      </c>
      <c r="G310" s="28">
        <f t="shared" si="50"/>
        <v>2.5620372168005142E-243</v>
      </c>
      <c r="H310" s="28">
        <f t="shared" si="53"/>
        <v>1.0719820990797165E-245</v>
      </c>
      <c r="I310" s="28">
        <f t="shared" si="44"/>
        <v>1.0719820990797165E-245</v>
      </c>
      <c r="J310" s="28">
        <f t="shared" si="51"/>
        <v>317468.5220047427</v>
      </c>
      <c r="K310" s="28">
        <f t="shared" si="54"/>
        <v>317468.5220047427</v>
      </c>
      <c r="L310" s="28">
        <f>IF(E310="","",$M$5*C310)</f>
        <v>0</v>
      </c>
      <c r="M310" s="29">
        <f>IF(E310="","",SUM($L$31:L310))</f>
        <v>3576.858242826218</v>
      </c>
    </row>
    <row r="311" spans="1:13" x14ac:dyDescent="0.2">
      <c r="A311" s="23" t="str">
        <f t="shared" si="45"/>
        <v/>
      </c>
      <c r="B311" s="24" t="str">
        <f t="shared" si="46"/>
        <v/>
      </c>
      <c r="C311" s="28">
        <f t="shared" si="47"/>
        <v>0</v>
      </c>
      <c r="D311" s="28">
        <f t="shared" si="48"/>
        <v>0</v>
      </c>
      <c r="E311" s="28">
        <f t="shared" si="52"/>
        <v>0</v>
      </c>
      <c r="F311" s="28">
        <f t="shared" si="49"/>
        <v>4.466592079498819E-248</v>
      </c>
      <c r="G311" s="28">
        <f t="shared" si="50"/>
        <v>1.0675155070002177E-245</v>
      </c>
      <c r="H311" s="28">
        <f t="shared" si="53"/>
        <v>4.4665920794988595E-248</v>
      </c>
      <c r="I311" s="28">
        <f t="shared" si="44"/>
        <v>4.4665920794988595E-248</v>
      </c>
      <c r="J311" s="28">
        <f t="shared" si="51"/>
        <v>317992.84707963397</v>
      </c>
      <c r="K311" s="28">
        <f t="shared" si="54"/>
        <v>317992.84707963397</v>
      </c>
      <c r="L311" s="28">
        <f>IF(E311="","",$M$5*C311)</f>
        <v>0</v>
      </c>
      <c r="M311" s="29">
        <f>IF(E311="","",SUM($L$31:L311))</f>
        <v>3576.858242826218</v>
      </c>
    </row>
    <row r="312" spans="1:13" x14ac:dyDescent="0.2">
      <c r="A312" s="23" t="str">
        <f t="shared" si="45"/>
        <v/>
      </c>
      <c r="B312" s="24" t="str">
        <f t="shared" si="46"/>
        <v/>
      </c>
      <c r="C312" s="28">
        <f t="shared" si="47"/>
        <v>0</v>
      </c>
      <c r="D312" s="28">
        <f t="shared" si="48"/>
        <v>0</v>
      </c>
      <c r="E312" s="28">
        <f t="shared" si="52"/>
        <v>0</v>
      </c>
      <c r="F312" s="28">
        <f t="shared" si="49"/>
        <v>1.8610800331245248E-250</v>
      </c>
      <c r="G312" s="28">
        <f t="shared" si="50"/>
        <v>4.4479812791676142E-248</v>
      </c>
      <c r="H312" s="28">
        <f t="shared" si="53"/>
        <v>1.8610800331245354E-250</v>
      </c>
      <c r="I312" s="28">
        <f t="shared" si="44"/>
        <v>1.8610800331245354E-250</v>
      </c>
      <c r="J312" s="28">
        <f t="shared" si="51"/>
        <v>318518.03812001506</v>
      </c>
      <c r="K312" s="28">
        <f t="shared" si="54"/>
        <v>318518.03812001506</v>
      </c>
      <c r="L312" s="28">
        <f>IF(E312="","",$M$5*C312)</f>
        <v>0</v>
      </c>
      <c r="M312" s="29">
        <f>IF(E312="","",SUM($L$31:L312))</f>
        <v>3576.858242826218</v>
      </c>
    </row>
    <row r="313" spans="1:13" x14ac:dyDescent="0.2">
      <c r="A313" s="23" t="str">
        <f t="shared" si="45"/>
        <v/>
      </c>
      <c r="B313" s="24" t="str">
        <f t="shared" si="46"/>
        <v/>
      </c>
      <c r="C313" s="28">
        <f t="shared" si="47"/>
        <v>0</v>
      </c>
      <c r="D313" s="28">
        <f t="shared" si="48"/>
        <v>0</v>
      </c>
      <c r="E313" s="28">
        <f t="shared" si="52"/>
        <v>0</v>
      </c>
      <c r="F313" s="28">
        <f t="shared" si="49"/>
        <v>7.754500138018897E-253</v>
      </c>
      <c r="G313" s="28">
        <f t="shared" si="50"/>
        <v>1.8533255329865166E-250</v>
      </c>
      <c r="H313" s="28">
        <f t="shared" si="53"/>
        <v>7.754500138018794E-253</v>
      </c>
      <c r="I313" s="28">
        <f t="shared" si="44"/>
        <v>7.754500138018794E-253</v>
      </c>
      <c r="J313" s="28">
        <f t="shared" si="51"/>
        <v>319044.09655609838</v>
      </c>
      <c r="K313" s="28">
        <f t="shared" si="54"/>
        <v>319044.09655609838</v>
      </c>
      <c r="L313" s="28">
        <f>IF(E313="","",$M$5*C313)</f>
        <v>0</v>
      </c>
      <c r="M313" s="29">
        <f>IF(E313="","",SUM($L$31:L313))</f>
        <v>3576.858242826218</v>
      </c>
    </row>
    <row r="314" spans="1:13" x14ac:dyDescent="0.2">
      <c r="A314" s="23" t="str">
        <f t="shared" si="45"/>
        <v/>
      </c>
      <c r="B314" s="24" t="str">
        <f t="shared" si="46"/>
        <v/>
      </c>
      <c r="C314" s="28">
        <f t="shared" si="47"/>
        <v>0</v>
      </c>
      <c r="D314" s="28">
        <f t="shared" si="48"/>
        <v>0</v>
      </c>
      <c r="E314" s="28">
        <f t="shared" si="52"/>
        <v>0</v>
      </c>
      <c r="F314" s="28">
        <f t="shared" si="49"/>
        <v>3.2310417241744973E-255</v>
      </c>
      <c r="G314" s="28">
        <f t="shared" si="50"/>
        <v>7.7221897207770496E-253</v>
      </c>
      <c r="H314" s="28">
        <f t="shared" si="53"/>
        <v>3.2310417241744491E-255</v>
      </c>
      <c r="I314" s="28">
        <f t="shared" si="44"/>
        <v>3.2310417241744491E-255</v>
      </c>
      <c r="J314" s="28">
        <f t="shared" si="51"/>
        <v>319571.02382045845</v>
      </c>
      <c r="K314" s="28">
        <f t="shared" si="54"/>
        <v>319571.02382045845</v>
      </c>
      <c r="L314" s="28">
        <f>IF(E314="","",$M$5*C314)</f>
        <v>0</v>
      </c>
      <c r="M314" s="29">
        <f>IF(E314="","",SUM($L$31:L314))</f>
        <v>3576.858242826218</v>
      </c>
    </row>
    <row r="315" spans="1:13" x14ac:dyDescent="0.2">
      <c r="A315" s="23" t="str">
        <f t="shared" si="45"/>
        <v/>
      </c>
      <c r="B315" s="24" t="str">
        <f t="shared" si="46"/>
        <v/>
      </c>
      <c r="C315" s="28">
        <f t="shared" si="47"/>
        <v>0</v>
      </c>
      <c r="D315" s="28">
        <f t="shared" si="48"/>
        <v>0</v>
      </c>
      <c r="E315" s="28">
        <f t="shared" si="52"/>
        <v>0</v>
      </c>
      <c r="F315" s="28">
        <f t="shared" si="49"/>
        <v>1.346267385072687E-257</v>
      </c>
      <c r="G315" s="28">
        <f t="shared" si="50"/>
        <v>3.217579050323722E-255</v>
      </c>
      <c r="H315" s="28">
        <f t="shared" si="53"/>
        <v>1.3462673850727092E-257</v>
      </c>
      <c r="I315" s="28">
        <f t="shared" si="44"/>
        <v>1.3462673850727092E-257</v>
      </c>
      <c r="J315" s="28">
        <f t="shared" si="51"/>
        <v>320098.82134803582</v>
      </c>
      <c r="K315" s="28">
        <f t="shared" si="54"/>
        <v>320098.82134803582</v>
      </c>
      <c r="L315" s="28">
        <f>IF(E315="","",$M$5*C315)</f>
        <v>0</v>
      </c>
      <c r="M315" s="29">
        <f>IF(E315="","",SUM($L$31:L315))</f>
        <v>3576.858242826218</v>
      </c>
    </row>
    <row r="316" spans="1:13" x14ac:dyDescent="0.2">
      <c r="A316" s="23" t="str">
        <f t="shared" si="45"/>
        <v/>
      </c>
      <c r="B316" s="24" t="str">
        <f t="shared" si="46"/>
        <v/>
      </c>
      <c r="C316" s="28">
        <f t="shared" si="47"/>
        <v>0</v>
      </c>
      <c r="D316" s="28">
        <f t="shared" si="48"/>
        <v>0</v>
      </c>
      <c r="E316" s="28">
        <f t="shared" si="52"/>
        <v>0</v>
      </c>
      <c r="F316" s="28">
        <f t="shared" si="49"/>
        <v>5.609447437802955E-260</v>
      </c>
      <c r="G316" s="28">
        <f t="shared" si="50"/>
        <v>1.3406579376349062E-257</v>
      </c>
      <c r="H316" s="28">
        <f t="shared" si="53"/>
        <v>5.6094474378029673E-260</v>
      </c>
      <c r="I316" s="28">
        <f t="shared" si="44"/>
        <v>5.6094474378029673E-260</v>
      </c>
      <c r="J316" s="28">
        <f t="shared" si="51"/>
        <v>320627.49057614093</v>
      </c>
      <c r="K316" s="28">
        <f t="shared" si="54"/>
        <v>320627.49057614093</v>
      </c>
      <c r="L316" s="28">
        <f>IF(E316="","",$M$5*C316)</f>
        <v>0</v>
      </c>
      <c r="M316" s="29">
        <f>IF(E316="","",SUM($L$31:L316))</f>
        <v>3576.858242826218</v>
      </c>
    </row>
    <row r="317" spans="1:13" x14ac:dyDescent="0.2">
      <c r="A317" s="23" t="str">
        <f t="shared" si="45"/>
        <v/>
      </c>
      <c r="B317" s="24" t="str">
        <f t="shared" si="46"/>
        <v/>
      </c>
      <c r="C317" s="28">
        <f t="shared" si="47"/>
        <v>0</v>
      </c>
      <c r="D317" s="28">
        <f t="shared" si="48"/>
        <v>0</v>
      </c>
      <c r="E317" s="28">
        <f t="shared" si="52"/>
        <v>0</v>
      </c>
      <c r="F317" s="28">
        <f t="shared" si="49"/>
        <v>2.3372697657512362E-262</v>
      </c>
      <c r="G317" s="28">
        <f t="shared" si="50"/>
        <v>5.5860747401454546E-260</v>
      </c>
      <c r="H317" s="28">
        <f t="shared" si="53"/>
        <v>2.3372697657512701E-262</v>
      </c>
      <c r="I317" s="28">
        <f t="shared" si="44"/>
        <v>2.3372697657512701E-262</v>
      </c>
      <c r="J317" s="28">
        <f t="shared" si="51"/>
        <v>321157.03294445807</v>
      </c>
      <c r="K317" s="28">
        <f t="shared" si="54"/>
        <v>321157.03294445807</v>
      </c>
      <c r="L317" s="28">
        <f>IF(E317="","",$M$5*C317)</f>
        <v>0</v>
      </c>
      <c r="M317" s="29">
        <f>IF(E317="","",SUM($L$31:L317))</f>
        <v>3576.858242826218</v>
      </c>
    </row>
    <row r="318" spans="1:13" x14ac:dyDescent="0.2">
      <c r="A318" s="23" t="str">
        <f t="shared" si="45"/>
        <v/>
      </c>
      <c r="B318" s="24" t="str">
        <f t="shared" si="46"/>
        <v/>
      </c>
      <c r="C318" s="28">
        <f t="shared" si="47"/>
        <v>0</v>
      </c>
      <c r="D318" s="28">
        <f t="shared" si="48"/>
        <v>0</v>
      </c>
      <c r="E318" s="28">
        <f t="shared" si="52"/>
        <v>0</v>
      </c>
      <c r="F318" s="28">
        <f t="shared" si="49"/>
        <v>9.7386240239636253E-265</v>
      </c>
      <c r="G318" s="28">
        <f t="shared" si="50"/>
        <v>2.3275311417273064E-262</v>
      </c>
      <c r="H318" s="28">
        <f t="shared" si="53"/>
        <v>9.7386240239636253E-265</v>
      </c>
      <c r="I318" s="28">
        <f t="shared" si="44"/>
        <v>9.7386240239636253E-265</v>
      </c>
      <c r="J318" s="28">
        <f t="shared" si="51"/>
        <v>321687.44989504933</v>
      </c>
      <c r="K318" s="28">
        <f t="shared" si="54"/>
        <v>321687.44989504933</v>
      </c>
      <c r="L318" s="28">
        <f>IF(E318="","",$M$5*C318)</f>
        <v>0</v>
      </c>
      <c r="M318" s="29">
        <f>IF(E318="","",SUM($L$31:L318))</f>
        <v>3576.858242826218</v>
      </c>
    </row>
    <row r="319" spans="1:13" x14ac:dyDescent="0.2">
      <c r="A319" s="23" t="str">
        <f t="shared" si="45"/>
        <v/>
      </c>
      <c r="B319" s="24" t="str">
        <f t="shared" si="46"/>
        <v/>
      </c>
      <c r="C319" s="28">
        <f t="shared" si="47"/>
        <v>0</v>
      </c>
      <c r="D319" s="28">
        <f t="shared" si="48"/>
        <v>0</v>
      </c>
      <c r="E319" s="28">
        <f t="shared" si="52"/>
        <v>0</v>
      </c>
      <c r="F319" s="28">
        <f t="shared" si="49"/>
        <v>4.0577600099848436E-267</v>
      </c>
      <c r="G319" s="28">
        <f t="shared" si="50"/>
        <v>9.6980464238637763E-265</v>
      </c>
      <c r="H319" s="28">
        <f t="shared" si="53"/>
        <v>4.0577600099848953E-267</v>
      </c>
      <c r="I319" s="28">
        <f t="shared" si="44"/>
        <v>4.0577600099848953E-267</v>
      </c>
      <c r="J319" s="28">
        <f t="shared" si="51"/>
        <v>322218.74287235842</v>
      </c>
      <c r="K319" s="28">
        <f t="shared" si="54"/>
        <v>322218.74287235842</v>
      </c>
      <c r="L319" s="28">
        <f>IF(E319="","",$M$5*C319)</f>
        <v>0</v>
      </c>
      <c r="M319" s="29">
        <f>IF(E319="","",SUM($L$31:L319))</f>
        <v>3576.858242826218</v>
      </c>
    </row>
    <row r="320" spans="1:13" x14ac:dyDescent="0.2">
      <c r="A320" s="23" t="str">
        <f t="shared" si="45"/>
        <v/>
      </c>
      <c r="B320" s="24" t="str">
        <f t="shared" si="46"/>
        <v/>
      </c>
      <c r="C320" s="28">
        <f t="shared" si="47"/>
        <v>0</v>
      </c>
      <c r="D320" s="28">
        <f t="shared" si="48"/>
        <v>0</v>
      </c>
      <c r="E320" s="28">
        <f t="shared" si="52"/>
        <v>0</v>
      </c>
      <c r="F320" s="28">
        <f t="shared" si="49"/>
        <v>1.6907333374937064E-269</v>
      </c>
      <c r="G320" s="28">
        <f t="shared" si="50"/>
        <v>4.0408526766099582E-267</v>
      </c>
      <c r="H320" s="28">
        <f t="shared" si="53"/>
        <v>1.6907333374937121E-269</v>
      </c>
      <c r="I320" s="28">
        <f t="shared" si="44"/>
        <v>1.6907333374937121E-269</v>
      </c>
      <c r="J320" s="28">
        <f t="shared" si="51"/>
        <v>322750.91332321463</v>
      </c>
      <c r="K320" s="28">
        <f t="shared" si="54"/>
        <v>322750.91332321463</v>
      </c>
      <c r="L320" s="28">
        <f>IF(E320="","",$M$5*C320)</f>
        <v>0</v>
      </c>
      <c r="M320" s="29">
        <f>IF(E320="","",SUM($L$31:L320))</f>
        <v>3576.858242826218</v>
      </c>
    </row>
    <row r="321" spans="1:13" x14ac:dyDescent="0.2">
      <c r="A321" s="23" t="str">
        <f t="shared" si="45"/>
        <v/>
      </c>
      <c r="B321" s="24" t="str">
        <f t="shared" si="46"/>
        <v/>
      </c>
      <c r="C321" s="28">
        <f t="shared" si="47"/>
        <v>0</v>
      </c>
      <c r="D321" s="28">
        <f t="shared" si="48"/>
        <v>0</v>
      </c>
      <c r="E321" s="28">
        <f t="shared" si="52"/>
        <v>0</v>
      </c>
      <c r="F321" s="28">
        <f t="shared" si="49"/>
        <v>7.044722239557134E-272</v>
      </c>
      <c r="G321" s="28">
        <f t="shared" si="50"/>
        <v>1.6836886152541549E-269</v>
      </c>
      <c r="H321" s="28">
        <f t="shared" si="53"/>
        <v>7.0447222395571786E-272</v>
      </c>
      <c r="I321" s="28">
        <f t="shared" si="44"/>
        <v>7.0447222395571786E-272</v>
      </c>
      <c r="J321" s="28">
        <f t="shared" si="51"/>
        <v>323283.96269683691</v>
      </c>
      <c r="K321" s="28">
        <f t="shared" si="54"/>
        <v>323283.96269683691</v>
      </c>
      <c r="L321" s="28">
        <f>IF(E321="","",$M$5*C321)</f>
        <v>0</v>
      </c>
      <c r="M321" s="29">
        <f>IF(E321="","",SUM($L$31:L321))</f>
        <v>3576.858242826218</v>
      </c>
    </row>
    <row r="322" spans="1:13" x14ac:dyDescent="0.2">
      <c r="A322" s="23" t="str">
        <f t="shared" si="45"/>
        <v/>
      </c>
      <c r="B322" s="24" t="str">
        <f t="shared" si="46"/>
        <v/>
      </c>
      <c r="C322" s="28">
        <f t="shared" si="47"/>
        <v>0</v>
      </c>
      <c r="D322" s="28">
        <f t="shared" si="48"/>
        <v>0</v>
      </c>
      <c r="E322" s="28">
        <f t="shared" si="52"/>
        <v>0</v>
      </c>
      <c r="F322" s="28">
        <f t="shared" si="49"/>
        <v>2.9353009331488244E-274</v>
      </c>
      <c r="G322" s="28">
        <f t="shared" si="50"/>
        <v>7.0153692302256905E-272</v>
      </c>
      <c r="H322" s="28">
        <f t="shared" si="53"/>
        <v>2.9353009331488069E-274</v>
      </c>
      <c r="I322" s="28">
        <f t="shared" si="44"/>
        <v>2.9353009331488069E-274</v>
      </c>
      <c r="J322" s="28">
        <f t="shared" si="51"/>
        <v>323817.89244483766</v>
      </c>
      <c r="K322" s="28">
        <f t="shared" si="54"/>
        <v>323817.89244483766</v>
      </c>
      <c r="L322" s="28">
        <f>IF(E322="","",$M$5*C322)</f>
        <v>0</v>
      </c>
      <c r="M322" s="29">
        <f>IF(E322="","",SUM($L$31:L322))</f>
        <v>3576.858242826218</v>
      </c>
    </row>
    <row r="323" spans="1:13" x14ac:dyDescent="0.2">
      <c r="A323" s="23" t="str">
        <f t="shared" si="45"/>
        <v/>
      </c>
      <c r="B323" s="24" t="str">
        <f t="shared" si="46"/>
        <v/>
      </c>
      <c r="C323" s="28">
        <f t="shared" si="47"/>
        <v>0</v>
      </c>
      <c r="D323" s="28">
        <f t="shared" si="48"/>
        <v>0</v>
      </c>
      <c r="E323" s="28">
        <f t="shared" si="52"/>
        <v>0</v>
      </c>
      <c r="F323" s="28">
        <f t="shared" si="49"/>
        <v>1.2230420554786695E-276</v>
      </c>
      <c r="G323" s="28">
        <f t="shared" si="50"/>
        <v>2.9230705125940205E-274</v>
      </c>
      <c r="H323" s="28">
        <f t="shared" si="53"/>
        <v>1.2230420554786456E-276</v>
      </c>
      <c r="I323" s="28">
        <f t="shared" si="44"/>
        <v>1.2230420554786456E-276</v>
      </c>
      <c r="J323" s="28">
        <f t="shared" si="51"/>
        <v>324352.70402122679</v>
      </c>
      <c r="K323" s="28">
        <f t="shared" si="54"/>
        <v>324352.70402122679</v>
      </c>
      <c r="L323" s="28">
        <f>IF(E323="","",$M$5*C323)</f>
        <v>0</v>
      </c>
      <c r="M323" s="29">
        <f>IF(E323="","",SUM($L$31:L323))</f>
        <v>3576.858242826218</v>
      </c>
    </row>
    <row r="324" spans="1:13" x14ac:dyDescent="0.2">
      <c r="A324" s="23" t="str">
        <f t="shared" si="45"/>
        <v/>
      </c>
      <c r="B324" s="24" t="str">
        <f t="shared" si="46"/>
        <v/>
      </c>
      <c r="C324" s="28">
        <f t="shared" si="47"/>
        <v>0</v>
      </c>
      <c r="D324" s="28">
        <f t="shared" si="48"/>
        <v>0</v>
      </c>
      <c r="E324" s="28">
        <f t="shared" si="52"/>
        <v>0</v>
      </c>
      <c r="F324" s="28">
        <f t="shared" si="49"/>
        <v>5.0960085644943567E-279</v>
      </c>
      <c r="G324" s="28">
        <f t="shared" si="50"/>
        <v>1.2179460469141512E-276</v>
      </c>
      <c r="H324" s="28">
        <f t="shared" si="53"/>
        <v>5.0960085644943567E-279</v>
      </c>
      <c r="I324" s="28">
        <f t="shared" si="44"/>
        <v>5.0960085644943567E-279</v>
      </c>
      <c r="J324" s="28">
        <f t="shared" si="51"/>
        <v>324888.39888241549</v>
      </c>
      <c r="K324" s="28">
        <f t="shared" si="54"/>
        <v>324888.39888241549</v>
      </c>
      <c r="L324" s="28">
        <f>IF(E324="","",$M$5*C324)</f>
        <v>0</v>
      </c>
      <c r="M324" s="29">
        <f>IF(E324="","",SUM($L$31:L324))</f>
        <v>3576.858242826218</v>
      </c>
    </row>
    <row r="325" spans="1:13" x14ac:dyDescent="0.2">
      <c r="A325" s="23" t="str">
        <f t="shared" si="45"/>
        <v/>
      </c>
      <c r="B325" s="24" t="str">
        <f t="shared" si="46"/>
        <v/>
      </c>
      <c r="C325" s="28">
        <f t="shared" si="47"/>
        <v>0</v>
      </c>
      <c r="D325" s="28">
        <f t="shared" si="48"/>
        <v>0</v>
      </c>
      <c r="E325" s="28">
        <f t="shared" si="52"/>
        <v>0</v>
      </c>
      <c r="F325" s="28">
        <f t="shared" si="49"/>
        <v>2.1233369018726486E-281</v>
      </c>
      <c r="G325" s="28">
        <f t="shared" si="50"/>
        <v>5.0747751954756302E-279</v>
      </c>
      <c r="H325" s="28">
        <f t="shared" si="53"/>
        <v>2.1233369018726486E-281</v>
      </c>
      <c r="I325" s="28">
        <f t="shared" si="44"/>
        <v>2.1233369018726486E-281</v>
      </c>
      <c r="J325" s="28">
        <f t="shared" si="51"/>
        <v>325424.97848722048</v>
      </c>
      <c r="K325" s="28">
        <f t="shared" si="54"/>
        <v>325424.97848722048</v>
      </c>
      <c r="L325" s="28">
        <f>IF(E325="","",$M$5*C325)</f>
        <v>0</v>
      </c>
      <c r="M325" s="29">
        <f>IF(E325="","",SUM($L$31:L325))</f>
        <v>3576.858242826218</v>
      </c>
    </row>
    <row r="326" spans="1:13" x14ac:dyDescent="0.2">
      <c r="A326" s="23" t="str">
        <f t="shared" si="45"/>
        <v/>
      </c>
      <c r="B326" s="24" t="str">
        <f t="shared" si="46"/>
        <v/>
      </c>
      <c r="C326" s="28">
        <f t="shared" si="47"/>
        <v>0</v>
      </c>
      <c r="D326" s="28">
        <f t="shared" si="48"/>
        <v>0</v>
      </c>
      <c r="E326" s="28">
        <f t="shared" si="52"/>
        <v>0</v>
      </c>
      <c r="F326" s="28">
        <f t="shared" si="49"/>
        <v>8.8472370911360361E-284</v>
      </c>
      <c r="G326" s="28">
        <f t="shared" si="50"/>
        <v>2.1144896647815125E-281</v>
      </c>
      <c r="H326" s="28">
        <f t="shared" si="53"/>
        <v>8.8472370911360971E-284</v>
      </c>
      <c r="I326" s="28">
        <f t="shared" si="44"/>
        <v>8.8472370911360971E-284</v>
      </c>
      <c r="J326" s="28">
        <f t="shared" si="51"/>
        <v>325962.44429686776</v>
      </c>
      <c r="K326" s="28">
        <f t="shared" si="54"/>
        <v>325962.44429686776</v>
      </c>
      <c r="L326" s="28">
        <f>IF(E326="","",$M$5*C326)</f>
        <v>0</v>
      </c>
      <c r="M326" s="29">
        <f>IF(E326="","",SUM($L$31:L326))</f>
        <v>3576.858242826218</v>
      </c>
    </row>
    <row r="327" spans="1:13" x14ac:dyDescent="0.2">
      <c r="A327" s="23" t="str">
        <f t="shared" si="45"/>
        <v/>
      </c>
      <c r="B327" s="24" t="str">
        <f t="shared" si="46"/>
        <v/>
      </c>
      <c r="C327" s="28">
        <f t="shared" si="47"/>
        <v>0</v>
      </c>
      <c r="D327" s="28">
        <f t="shared" si="48"/>
        <v>0</v>
      </c>
      <c r="E327" s="28">
        <f t="shared" si="52"/>
        <v>0</v>
      </c>
      <c r="F327" s="28">
        <f t="shared" si="49"/>
        <v>3.6863487879733739E-286</v>
      </c>
      <c r="G327" s="28">
        <f t="shared" si="50"/>
        <v>8.8103736032563631E-284</v>
      </c>
      <c r="H327" s="28">
        <f t="shared" si="53"/>
        <v>3.6863487879733977E-286</v>
      </c>
      <c r="I327" s="28">
        <f t="shared" si="44"/>
        <v>3.6863487879733977E-286</v>
      </c>
      <c r="J327" s="28">
        <f t="shared" si="51"/>
        <v>326500.79777499667</v>
      </c>
      <c r="K327" s="28">
        <f t="shared" si="54"/>
        <v>326500.79777499667</v>
      </c>
      <c r="L327" s="28">
        <f>IF(E327="","",$M$5*C327)</f>
        <v>0</v>
      </c>
      <c r="M327" s="29">
        <f>IF(E327="","",SUM($L$31:L327))</f>
        <v>3576.858242826218</v>
      </c>
    </row>
    <row r="328" spans="1:13" x14ac:dyDescent="0.2">
      <c r="A328" s="23" t="str">
        <f t="shared" si="45"/>
        <v/>
      </c>
      <c r="B328" s="24" t="str">
        <f t="shared" si="46"/>
        <v/>
      </c>
      <c r="C328" s="28">
        <f t="shared" si="47"/>
        <v>0</v>
      </c>
      <c r="D328" s="28">
        <f t="shared" si="48"/>
        <v>0</v>
      </c>
      <c r="E328" s="28">
        <f t="shared" si="52"/>
        <v>0</v>
      </c>
      <c r="F328" s="28">
        <f t="shared" si="49"/>
        <v>1.5359786616555824E-288</v>
      </c>
      <c r="G328" s="28">
        <f t="shared" si="50"/>
        <v>3.6709890013568418E-286</v>
      </c>
      <c r="H328" s="28">
        <f t="shared" si="53"/>
        <v>1.5359786616555824E-288</v>
      </c>
      <c r="I328" s="28">
        <f t="shared" si="44"/>
        <v>1.5359786616555824E-288</v>
      </c>
      <c r="J328" s="28">
        <f t="shared" si="51"/>
        <v>327040.04038766387</v>
      </c>
      <c r="K328" s="28">
        <f t="shared" si="54"/>
        <v>327040.04038766387</v>
      </c>
      <c r="L328" s="28">
        <f>IF(E328="","",$M$5*C328)</f>
        <v>0</v>
      </c>
      <c r="M328" s="29">
        <f>IF(E328="","",SUM($L$31:L328))</f>
        <v>3576.858242826218</v>
      </c>
    </row>
    <row r="329" spans="1:13" x14ac:dyDescent="0.2">
      <c r="A329" s="23" t="str">
        <f t="shared" si="45"/>
        <v/>
      </c>
      <c r="B329" s="24" t="str">
        <f t="shared" si="46"/>
        <v/>
      </c>
      <c r="C329" s="28">
        <f t="shared" si="47"/>
        <v>0</v>
      </c>
      <c r="D329" s="28">
        <f t="shared" si="48"/>
        <v>0</v>
      </c>
      <c r="E329" s="28">
        <f t="shared" si="52"/>
        <v>0</v>
      </c>
      <c r="F329" s="28">
        <f t="shared" si="49"/>
        <v>6.399911090231593E-291</v>
      </c>
      <c r="G329" s="28">
        <f t="shared" si="50"/>
        <v>1.5295787505653508E-288</v>
      </c>
      <c r="H329" s="28">
        <f t="shared" si="53"/>
        <v>6.3999110902315567E-291</v>
      </c>
      <c r="I329" s="28">
        <f t="shared" si="44"/>
        <v>6.3999110902315567E-291</v>
      </c>
      <c r="J329" s="28">
        <f t="shared" si="51"/>
        <v>327580.17360334739</v>
      </c>
      <c r="K329" s="28">
        <f t="shared" si="54"/>
        <v>327580.17360334739</v>
      </c>
      <c r="L329" s="28">
        <f>IF(E329="","",$M$5*C329)</f>
        <v>0</v>
      </c>
      <c r="M329" s="29">
        <f>IF(E329="","",SUM($L$31:L329))</f>
        <v>3576.858242826218</v>
      </c>
    </row>
    <row r="330" spans="1:13" x14ac:dyDescent="0.2">
      <c r="A330" s="23" t="str">
        <f t="shared" si="45"/>
        <v/>
      </c>
      <c r="B330" s="24" t="str">
        <f t="shared" si="46"/>
        <v/>
      </c>
      <c r="C330" s="28">
        <f t="shared" si="47"/>
        <v>0</v>
      </c>
      <c r="D330" s="28">
        <f t="shared" si="48"/>
        <v>0</v>
      </c>
      <c r="E330" s="28">
        <f t="shared" si="52"/>
        <v>0</v>
      </c>
      <c r="F330" s="28">
        <f t="shared" si="49"/>
        <v>2.6666296209298154E-293</v>
      </c>
      <c r="G330" s="28">
        <f t="shared" si="50"/>
        <v>6.3732447940222583E-291</v>
      </c>
      <c r="H330" s="28">
        <f t="shared" si="53"/>
        <v>2.6666296209298438E-293</v>
      </c>
      <c r="I330" s="28">
        <f t="shared" si="44"/>
        <v>2.6666296209298438E-293</v>
      </c>
      <c r="J330" s="28">
        <f t="shared" si="51"/>
        <v>328121.19889295043</v>
      </c>
      <c r="K330" s="28">
        <f t="shared" si="54"/>
        <v>328121.19889295043</v>
      </c>
      <c r="L330" s="28">
        <f>IF(E330="","",$M$5*C330)</f>
        <v>0</v>
      </c>
      <c r="M330" s="29">
        <f>IF(E330="","",SUM($L$31:L330))</f>
        <v>3576.858242826218</v>
      </c>
    </row>
    <row r="331" spans="1:13" x14ac:dyDescent="0.2">
      <c r="A331" s="23" t="str">
        <f t="shared" si="45"/>
        <v/>
      </c>
      <c r="B331" s="24" t="str">
        <f t="shared" si="46"/>
        <v/>
      </c>
      <c r="C331" s="28">
        <f t="shared" si="47"/>
        <v>0</v>
      </c>
      <c r="D331" s="28">
        <f t="shared" si="48"/>
        <v>0</v>
      </c>
      <c r="E331" s="28">
        <f t="shared" si="52"/>
        <v>0</v>
      </c>
      <c r="F331" s="28">
        <f t="shared" si="49"/>
        <v>1.1110956753874349E-295</v>
      </c>
      <c r="G331" s="28">
        <f t="shared" si="50"/>
        <v>2.6555186641759694E-293</v>
      </c>
      <c r="H331" s="28">
        <f t="shared" si="53"/>
        <v>1.1110956753874349E-295</v>
      </c>
      <c r="I331" s="28">
        <f t="shared" si="44"/>
        <v>1.1110956753874349E-295</v>
      </c>
      <c r="J331" s="28">
        <f t="shared" si="51"/>
        <v>328663.1177298057</v>
      </c>
      <c r="K331" s="28">
        <f t="shared" si="54"/>
        <v>328663.1177298057</v>
      </c>
      <c r="L331" s="28">
        <f>IF(E331="","",$M$5*C331)</f>
        <v>0</v>
      </c>
      <c r="M331" s="29">
        <f>IF(E331="","",SUM($L$31:L331))</f>
        <v>3576.858242826218</v>
      </c>
    </row>
    <row r="332" spans="1:13" x14ac:dyDescent="0.2">
      <c r="A332" s="23" t="str">
        <f t="shared" si="45"/>
        <v/>
      </c>
      <c r="B332" s="24" t="str">
        <f t="shared" si="46"/>
        <v/>
      </c>
      <c r="C332" s="28">
        <f t="shared" si="47"/>
        <v>0</v>
      </c>
      <c r="D332" s="28">
        <f t="shared" si="48"/>
        <v>0</v>
      </c>
      <c r="E332" s="28">
        <f t="shared" si="52"/>
        <v>0</v>
      </c>
      <c r="F332" s="28">
        <f t="shared" si="49"/>
        <v>4.6295653141143123E-298</v>
      </c>
      <c r="G332" s="28">
        <f t="shared" si="50"/>
        <v>1.1064661100733206E-295</v>
      </c>
      <c r="H332" s="28">
        <f t="shared" si="53"/>
        <v>4.6295653141143556E-298</v>
      </c>
      <c r="I332" s="28">
        <f t="shared" si="44"/>
        <v>4.6295653141143556E-298</v>
      </c>
      <c r="J332" s="28">
        <f t="shared" si="51"/>
        <v>329205.93158967904</v>
      </c>
      <c r="K332" s="28">
        <f t="shared" si="54"/>
        <v>329205.93158967904</v>
      </c>
      <c r="L332" s="28">
        <f>IF(E332="","",$M$5*C332)</f>
        <v>0</v>
      </c>
      <c r="M332" s="29">
        <f>IF(E332="","",SUM($L$31:L332))</f>
        <v>3576.858242826218</v>
      </c>
    </row>
    <row r="333" spans="1:13" x14ac:dyDescent="0.2">
      <c r="A333" s="23" t="str">
        <f t="shared" si="45"/>
        <v/>
      </c>
      <c r="B333" s="24" t="str">
        <f t="shared" si="46"/>
        <v/>
      </c>
      <c r="C333" s="28">
        <f t="shared" si="47"/>
        <v>0</v>
      </c>
      <c r="D333" s="28">
        <f t="shared" si="48"/>
        <v>0</v>
      </c>
      <c r="E333" s="28">
        <f t="shared" si="52"/>
        <v>0</v>
      </c>
      <c r="F333" s="28">
        <f t="shared" si="49"/>
        <v>1.928985547547648E-300</v>
      </c>
      <c r="G333" s="28">
        <f t="shared" si="50"/>
        <v>4.6102754586388794E-298</v>
      </c>
      <c r="H333" s="28">
        <f t="shared" si="53"/>
        <v>1.9289855475476199E-300</v>
      </c>
      <c r="I333" s="28">
        <f t="shared" si="44"/>
        <v>1.9289855475476199E-300</v>
      </c>
      <c r="J333" s="28">
        <f t="shared" si="51"/>
        <v>329749.64195077377</v>
      </c>
      <c r="K333" s="28">
        <f t="shared" si="54"/>
        <v>329749.64195077377</v>
      </c>
      <c r="L333" s="28">
        <f>IF(E333="","",$M$5*C333)</f>
        <v>0</v>
      </c>
      <c r="M333" s="29">
        <f>IF(E333="","",SUM($L$31:L333))</f>
        <v>3576.858242826218</v>
      </c>
    </row>
    <row r="334" spans="1:13" x14ac:dyDescent="0.2">
      <c r="A334" s="23" t="str">
        <f t="shared" si="45"/>
        <v/>
      </c>
      <c r="B334" s="24" t="str">
        <f t="shared" si="46"/>
        <v/>
      </c>
      <c r="C334" s="28">
        <f t="shared" si="47"/>
        <v>0</v>
      </c>
      <c r="D334" s="28">
        <f t="shared" si="48"/>
        <v>0</v>
      </c>
      <c r="E334" s="28">
        <f t="shared" si="52"/>
        <v>0</v>
      </c>
      <c r="F334" s="28">
        <f t="shared" si="49"/>
        <v>8.0374397814484165E-303</v>
      </c>
      <c r="G334" s="28">
        <f t="shared" si="50"/>
        <v>1.9209481077661713E-300</v>
      </c>
      <c r="H334" s="28">
        <f t="shared" si="53"/>
        <v>8.0374397814485266E-303</v>
      </c>
      <c r="I334" s="28">
        <f t="shared" si="44"/>
        <v>8.0374397814485266E-303</v>
      </c>
      <c r="J334" s="28">
        <f t="shared" si="51"/>
        <v>330294.25029373454</v>
      </c>
      <c r="K334" s="28">
        <f t="shared" si="54"/>
        <v>330294.25029373454</v>
      </c>
      <c r="L334" s="28">
        <f>IF(E334="","",$M$5*C334)</f>
        <v>0</v>
      </c>
      <c r="M334" s="29">
        <f>IF(E334="","",SUM($L$31:L334))</f>
        <v>3576.858242826218</v>
      </c>
    </row>
    <row r="335" spans="1:13" x14ac:dyDescent="0.2">
      <c r="A335" s="23" t="str">
        <f t="shared" si="45"/>
        <v/>
      </c>
      <c r="B335" s="24" t="str">
        <f t="shared" si="46"/>
        <v/>
      </c>
      <c r="C335" s="28">
        <f t="shared" si="47"/>
        <v>0</v>
      </c>
      <c r="D335" s="28">
        <f t="shared" si="48"/>
        <v>0</v>
      </c>
      <c r="E335" s="28">
        <f t="shared" si="52"/>
        <v>0</v>
      </c>
      <c r="F335" s="28">
        <f t="shared" si="49"/>
        <v>3.3489332422702193E-305</v>
      </c>
      <c r="G335" s="28">
        <f t="shared" si="50"/>
        <v>8.0039504490258247E-303</v>
      </c>
      <c r="H335" s="28">
        <f t="shared" si="53"/>
        <v>3.3489332422701935E-305</v>
      </c>
      <c r="I335" s="28">
        <f t="shared" si="44"/>
        <v>3.3489332422701935E-305</v>
      </c>
      <c r="J335" s="28">
        <f t="shared" si="51"/>
        <v>330839.75810165145</v>
      </c>
      <c r="K335" s="28">
        <f t="shared" si="54"/>
        <v>330839.75810165145</v>
      </c>
      <c r="L335" s="28">
        <f>IF(E335="","",$M$5*C335)</f>
        <v>0</v>
      </c>
      <c r="M335" s="29">
        <f>IF(E335="","",SUM($L$31:L335))</f>
        <v>3576.858242826218</v>
      </c>
    </row>
    <row r="336" spans="1:13" x14ac:dyDescent="0.2">
      <c r="A336" s="23" t="str">
        <f t="shared" si="45"/>
        <v/>
      </c>
      <c r="B336" s="24" t="str">
        <f t="shared" si="46"/>
        <v/>
      </c>
      <c r="C336" s="28">
        <f t="shared" si="47"/>
        <v>0</v>
      </c>
      <c r="D336" s="28">
        <f t="shared" si="48"/>
        <v>0</v>
      </c>
      <c r="E336" s="28">
        <f t="shared" si="52"/>
        <v>0</v>
      </c>
      <c r="F336" s="28">
        <f t="shared" si="49"/>
        <v>1.3953888509459139E-307</v>
      </c>
      <c r="G336" s="28">
        <f t="shared" si="50"/>
        <v>3.3349793537607346E-305</v>
      </c>
      <c r="H336" s="28">
        <f t="shared" si="53"/>
        <v>1.3953888509458904E-307</v>
      </c>
      <c r="I336" s="28">
        <f t="shared" si="44"/>
        <v>1.3953888509458904E-307</v>
      </c>
      <c r="J336" s="28">
        <f t="shared" si="51"/>
        <v>331386.16686006397</v>
      </c>
      <c r="K336" s="28">
        <f t="shared" si="54"/>
        <v>331386.16686006397</v>
      </c>
      <c r="L336" s="28">
        <f>IF(E336="","",$M$5*C336)</f>
        <v>0</v>
      </c>
      <c r="M336" s="29">
        <f>IF(E336="","",SUM($L$31:L336))</f>
        <v>3576.858242826218</v>
      </c>
    </row>
    <row r="337" spans="1:13" x14ac:dyDescent="0.2">
      <c r="A337" s="23" t="str">
        <f t="shared" si="45"/>
        <v/>
      </c>
      <c r="B337" s="24" t="str">
        <f t="shared" si="46"/>
        <v/>
      </c>
      <c r="C337" s="28">
        <f t="shared" si="47"/>
        <v>0</v>
      </c>
      <c r="D337" s="28">
        <f t="shared" si="48"/>
        <v>0</v>
      </c>
      <c r="E337" s="28">
        <f t="shared" si="52"/>
        <v>0</v>
      </c>
      <c r="F337" s="28">
        <f t="shared" si="49"/>
        <v>0</v>
      </c>
      <c r="G337" s="28">
        <f t="shared" si="50"/>
        <v>1.3953888509458904E-307</v>
      </c>
      <c r="H337" s="28">
        <f t="shared" si="53"/>
        <v>0</v>
      </c>
      <c r="I337" s="28">
        <f t="shared" si="44"/>
        <v>0</v>
      </c>
      <c r="J337" s="28">
        <f t="shared" si="51"/>
        <v>331933.47805696505</v>
      </c>
      <c r="K337" s="28">
        <f t="shared" si="54"/>
        <v>331933.47805696505</v>
      </c>
      <c r="L337" s="28">
        <f>IF(E337="","",$M$5*C337)</f>
        <v>0</v>
      </c>
      <c r="M337" s="29">
        <f>IF(E337="","",SUM($L$31:L337))</f>
        <v>3576.858242826218</v>
      </c>
    </row>
    <row r="338" spans="1:13" x14ac:dyDescent="0.2">
      <c r="A338" s="23" t="str">
        <f t="shared" si="45"/>
        <v/>
      </c>
      <c r="B338" s="24" t="str">
        <f t="shared" si="46"/>
        <v/>
      </c>
      <c r="C338" s="28">
        <f t="shared" si="47"/>
        <v>0</v>
      </c>
      <c r="D338" s="28">
        <f t="shared" si="48"/>
        <v>0</v>
      </c>
      <c r="E338" s="28">
        <f t="shared" si="52"/>
        <v>0</v>
      </c>
      <c r="F338" s="28">
        <f t="shared" si="49"/>
        <v>0</v>
      </c>
      <c r="G338" s="28">
        <f t="shared" si="50"/>
        <v>0</v>
      </c>
      <c r="H338" s="28">
        <f t="shared" si="53"/>
        <v>0</v>
      </c>
      <c r="I338" s="28">
        <f t="shared" si="44"/>
        <v>0</v>
      </c>
      <c r="J338" s="28">
        <f t="shared" si="51"/>
        <v>332481.69318280526</v>
      </c>
      <c r="K338" s="28">
        <f t="shared" si="54"/>
        <v>332481.69318280526</v>
      </c>
      <c r="L338" s="28">
        <f>IF(E338="","",$M$5*C338)</f>
        <v>0</v>
      </c>
      <c r="M338" s="29">
        <f>IF(E338="","",SUM($L$31:L338))</f>
        <v>3576.858242826218</v>
      </c>
    </row>
    <row r="339" spans="1:13" x14ac:dyDescent="0.2">
      <c r="A339" s="23" t="str">
        <f t="shared" si="45"/>
        <v/>
      </c>
      <c r="B339" s="24" t="str">
        <f t="shared" si="46"/>
        <v/>
      </c>
      <c r="C339" s="28">
        <f t="shared" si="47"/>
        <v>0</v>
      </c>
      <c r="D339" s="28">
        <f t="shared" si="48"/>
        <v>0</v>
      </c>
      <c r="E339" s="28">
        <f t="shared" si="52"/>
        <v>0</v>
      </c>
      <c r="F339" s="28">
        <f t="shared" si="49"/>
        <v>0</v>
      </c>
      <c r="G339" s="28">
        <f t="shared" si="50"/>
        <v>0</v>
      </c>
      <c r="H339" s="28">
        <f t="shared" si="53"/>
        <v>0</v>
      </c>
      <c r="I339" s="28">
        <f t="shared" si="44"/>
        <v>0</v>
      </c>
      <c r="J339" s="28">
        <f t="shared" si="51"/>
        <v>333030.81373049674</v>
      </c>
      <c r="K339" s="28">
        <f t="shared" si="54"/>
        <v>333030.81373049674</v>
      </c>
      <c r="L339" s="28">
        <f>IF(E339="","",$M$5*C339)</f>
        <v>0</v>
      </c>
      <c r="M339" s="29">
        <f>IF(E339="","",SUM($L$31:L339))</f>
        <v>3576.858242826218</v>
      </c>
    </row>
    <row r="340" spans="1:13" x14ac:dyDescent="0.2">
      <c r="A340" s="23" t="str">
        <f t="shared" si="45"/>
        <v/>
      </c>
      <c r="B340" s="24" t="str">
        <f t="shared" si="46"/>
        <v/>
      </c>
      <c r="C340" s="28">
        <f t="shared" si="47"/>
        <v>0</v>
      </c>
      <c r="D340" s="28">
        <f t="shared" si="48"/>
        <v>0</v>
      </c>
      <c r="E340" s="28">
        <f t="shared" si="52"/>
        <v>0</v>
      </c>
      <c r="F340" s="28">
        <f t="shared" si="49"/>
        <v>0</v>
      </c>
      <c r="G340" s="28">
        <f t="shared" si="50"/>
        <v>0</v>
      </c>
      <c r="H340" s="28">
        <f t="shared" si="53"/>
        <v>0</v>
      </c>
      <c r="I340" s="28">
        <f t="shared" si="44"/>
        <v>0</v>
      </c>
      <c r="J340" s="28">
        <f t="shared" si="51"/>
        <v>333580.84119541728</v>
      </c>
      <c r="K340" s="28">
        <f t="shared" si="54"/>
        <v>333580.84119541728</v>
      </c>
      <c r="L340" s="28">
        <f>IF(E340="","",$M$5*C340)</f>
        <v>0</v>
      </c>
      <c r="M340" s="29">
        <f>IF(E340="","",SUM($L$31:L340))</f>
        <v>3576.858242826218</v>
      </c>
    </row>
    <row r="341" spans="1:13" x14ac:dyDescent="0.2">
      <c r="A341" s="23" t="str">
        <f t="shared" si="45"/>
        <v/>
      </c>
      <c r="B341" s="24" t="str">
        <f t="shared" si="46"/>
        <v/>
      </c>
      <c r="C341" s="28">
        <f t="shared" si="47"/>
        <v>0</v>
      </c>
      <c r="D341" s="28">
        <f t="shared" si="48"/>
        <v>0</v>
      </c>
      <c r="E341" s="28">
        <f t="shared" si="52"/>
        <v>0</v>
      </c>
      <c r="F341" s="28">
        <f t="shared" si="49"/>
        <v>0</v>
      </c>
      <c r="G341" s="28">
        <f t="shared" si="50"/>
        <v>0</v>
      </c>
      <c r="H341" s="28">
        <f t="shared" si="53"/>
        <v>0</v>
      </c>
      <c r="I341" s="28">
        <f t="shared" si="44"/>
        <v>0</v>
      </c>
      <c r="J341" s="28">
        <f t="shared" si="51"/>
        <v>334131.77707541443</v>
      </c>
      <c r="K341" s="28">
        <f t="shared" si="54"/>
        <v>334131.77707541443</v>
      </c>
      <c r="L341" s="28">
        <f>IF(E341="","",$M$5*C341)</f>
        <v>0</v>
      </c>
      <c r="M341" s="29">
        <f>IF(E341="","",SUM($L$31:L341))</f>
        <v>3576.858242826218</v>
      </c>
    </row>
    <row r="342" spans="1:13" x14ac:dyDescent="0.2">
      <c r="A342" s="23" t="str">
        <f t="shared" si="45"/>
        <v/>
      </c>
      <c r="B342" s="24" t="str">
        <f t="shared" si="46"/>
        <v/>
      </c>
      <c r="C342" s="28">
        <f t="shared" si="47"/>
        <v>0</v>
      </c>
      <c r="D342" s="28">
        <f t="shared" si="48"/>
        <v>0</v>
      </c>
      <c r="E342" s="28">
        <f t="shared" si="52"/>
        <v>0</v>
      </c>
      <c r="F342" s="28">
        <f t="shared" si="49"/>
        <v>0</v>
      </c>
      <c r="G342" s="28">
        <f t="shared" si="50"/>
        <v>0</v>
      </c>
      <c r="H342" s="28">
        <f t="shared" si="53"/>
        <v>0</v>
      </c>
      <c r="I342" s="28">
        <f t="shared" si="44"/>
        <v>0</v>
      </c>
      <c r="J342" s="28">
        <f t="shared" si="51"/>
        <v>334683.62287080957</v>
      </c>
      <c r="K342" s="28">
        <f t="shared" si="54"/>
        <v>334683.62287080957</v>
      </c>
      <c r="L342" s="28">
        <f>IF(E342="","",$M$5*C342)</f>
        <v>0</v>
      </c>
      <c r="M342" s="29">
        <f>IF(E342="","",SUM($L$31:L342))</f>
        <v>3576.858242826218</v>
      </c>
    </row>
    <row r="343" spans="1:13" x14ac:dyDescent="0.2">
      <c r="A343" s="23" t="str">
        <f t="shared" si="45"/>
        <v/>
      </c>
      <c r="B343" s="24" t="str">
        <f t="shared" si="46"/>
        <v/>
      </c>
      <c r="C343" s="28">
        <f t="shared" si="47"/>
        <v>0</v>
      </c>
      <c r="D343" s="28">
        <f t="shared" si="48"/>
        <v>0</v>
      </c>
      <c r="E343" s="28">
        <f t="shared" si="52"/>
        <v>0</v>
      </c>
      <c r="F343" s="28">
        <f t="shared" si="49"/>
        <v>0</v>
      </c>
      <c r="G343" s="28">
        <f t="shared" si="50"/>
        <v>0</v>
      </c>
      <c r="H343" s="28">
        <f t="shared" si="53"/>
        <v>0</v>
      </c>
      <c r="I343" s="28">
        <f t="shared" si="44"/>
        <v>0</v>
      </c>
      <c r="J343" s="28">
        <f t="shared" si="51"/>
        <v>335236.38008440193</v>
      </c>
      <c r="K343" s="28">
        <f t="shared" si="54"/>
        <v>335236.38008440193</v>
      </c>
      <c r="L343" s="28">
        <f>IF(E343="","",$M$5*C343)</f>
        <v>0</v>
      </c>
      <c r="M343" s="29">
        <f>IF(E343="","",SUM($L$31:L343))</f>
        <v>3576.858242826218</v>
      </c>
    </row>
    <row r="344" spans="1:13" x14ac:dyDescent="0.2">
      <c r="A344" s="23" t="str">
        <f t="shared" si="45"/>
        <v/>
      </c>
      <c r="B344" s="24" t="str">
        <f t="shared" si="46"/>
        <v/>
      </c>
      <c r="C344" s="28">
        <f t="shared" si="47"/>
        <v>0</v>
      </c>
      <c r="D344" s="28">
        <f t="shared" si="48"/>
        <v>0</v>
      </c>
      <c r="E344" s="28">
        <f t="shared" si="52"/>
        <v>0</v>
      </c>
      <c r="F344" s="28">
        <f t="shared" si="49"/>
        <v>0</v>
      </c>
      <c r="G344" s="28">
        <f t="shared" si="50"/>
        <v>0</v>
      </c>
      <c r="H344" s="28">
        <f t="shared" si="53"/>
        <v>0</v>
      </c>
      <c r="I344" s="28">
        <f t="shared" si="44"/>
        <v>0</v>
      </c>
      <c r="J344" s="28">
        <f t="shared" si="51"/>
        <v>335790.05022147275</v>
      </c>
      <c r="K344" s="28">
        <f t="shared" si="54"/>
        <v>335790.05022147275</v>
      </c>
      <c r="L344" s="28">
        <f>IF(E344="","",$M$5*C344)</f>
        <v>0</v>
      </c>
      <c r="M344" s="29">
        <f>IF(E344="","",SUM($L$31:L344))</f>
        <v>3576.858242826218</v>
      </c>
    </row>
    <row r="345" spans="1:13" x14ac:dyDescent="0.2">
      <c r="A345" s="23" t="str">
        <f t="shared" si="45"/>
        <v/>
      </c>
      <c r="B345" s="24" t="str">
        <f t="shared" si="46"/>
        <v/>
      </c>
      <c r="C345" s="28">
        <f t="shared" si="47"/>
        <v>0</v>
      </c>
      <c r="D345" s="28">
        <f t="shared" si="48"/>
        <v>0</v>
      </c>
      <c r="E345" s="28">
        <f t="shared" si="52"/>
        <v>0</v>
      </c>
      <c r="F345" s="28">
        <f t="shared" si="49"/>
        <v>0</v>
      </c>
      <c r="G345" s="28">
        <f t="shared" si="50"/>
        <v>0</v>
      </c>
      <c r="H345" s="28">
        <f t="shared" si="53"/>
        <v>0</v>
      </c>
      <c r="I345" s="28">
        <f t="shared" si="44"/>
        <v>0</v>
      </c>
      <c r="J345" s="28">
        <f t="shared" si="51"/>
        <v>336344.63478978939</v>
      </c>
      <c r="K345" s="28">
        <f t="shared" si="54"/>
        <v>336344.63478978939</v>
      </c>
      <c r="L345" s="28">
        <f>IF(E345="","",$M$5*C345)</f>
        <v>0</v>
      </c>
      <c r="M345" s="29">
        <f>IF(E345="","",SUM($L$31:L345))</f>
        <v>3576.858242826218</v>
      </c>
    </row>
    <row r="346" spans="1:13" x14ac:dyDescent="0.2">
      <c r="A346" s="23" t="str">
        <f t="shared" si="45"/>
        <v/>
      </c>
      <c r="B346" s="24" t="str">
        <f t="shared" si="46"/>
        <v/>
      </c>
      <c r="C346" s="28">
        <f t="shared" si="47"/>
        <v>0</v>
      </c>
      <c r="D346" s="28">
        <f t="shared" si="48"/>
        <v>0</v>
      </c>
      <c r="E346" s="28">
        <f t="shared" si="52"/>
        <v>0</v>
      </c>
      <c r="F346" s="28">
        <f t="shared" si="49"/>
        <v>0</v>
      </c>
      <c r="G346" s="28">
        <f t="shared" si="50"/>
        <v>0</v>
      </c>
      <c r="H346" s="28">
        <f t="shared" si="53"/>
        <v>0</v>
      </c>
      <c r="I346" s="28">
        <f t="shared" si="44"/>
        <v>0</v>
      </c>
      <c r="J346" s="28">
        <f t="shared" si="51"/>
        <v>336900.13529960939</v>
      </c>
      <c r="K346" s="28">
        <f t="shared" si="54"/>
        <v>336900.13529960939</v>
      </c>
      <c r="L346" s="28">
        <f>IF(E346="","",$M$5*C346)</f>
        <v>0</v>
      </c>
      <c r="M346" s="29">
        <f>IF(E346="","",SUM($L$31:L346))</f>
        <v>3576.858242826218</v>
      </c>
    </row>
    <row r="347" spans="1:13" x14ac:dyDescent="0.2">
      <c r="A347" s="23" t="str">
        <f t="shared" si="45"/>
        <v/>
      </c>
      <c r="B347" s="24" t="str">
        <f t="shared" si="46"/>
        <v/>
      </c>
      <c r="C347" s="28">
        <f t="shared" si="47"/>
        <v>0</v>
      </c>
      <c r="D347" s="28">
        <f t="shared" si="48"/>
        <v>0</v>
      </c>
      <c r="E347" s="28">
        <f t="shared" si="52"/>
        <v>0</v>
      </c>
      <c r="F347" s="28">
        <f t="shared" si="49"/>
        <v>0</v>
      </c>
      <c r="G347" s="28">
        <f t="shared" si="50"/>
        <v>0</v>
      </c>
      <c r="H347" s="28">
        <f t="shared" si="53"/>
        <v>0</v>
      </c>
      <c r="I347" s="28">
        <f t="shared" si="44"/>
        <v>0</v>
      </c>
      <c r="J347" s="28">
        <f t="shared" si="51"/>
        <v>337456.55326368462</v>
      </c>
      <c r="K347" s="28">
        <f t="shared" si="54"/>
        <v>337456.55326368462</v>
      </c>
      <c r="L347" s="28">
        <f>IF(E347="","",$M$5*C347)</f>
        <v>0</v>
      </c>
      <c r="M347" s="29">
        <f>IF(E347="","",SUM($L$31:L347))</f>
        <v>3576.858242826218</v>
      </c>
    </row>
    <row r="348" spans="1:13" x14ac:dyDescent="0.2">
      <c r="A348" s="23" t="str">
        <f t="shared" si="45"/>
        <v/>
      </c>
      <c r="B348" s="24" t="str">
        <f t="shared" si="46"/>
        <v/>
      </c>
      <c r="C348" s="28">
        <f t="shared" si="47"/>
        <v>0</v>
      </c>
      <c r="D348" s="28">
        <f t="shared" si="48"/>
        <v>0</v>
      </c>
      <c r="E348" s="28">
        <f t="shared" si="52"/>
        <v>0</v>
      </c>
      <c r="F348" s="28">
        <f t="shared" si="49"/>
        <v>0</v>
      </c>
      <c r="G348" s="28">
        <f t="shared" si="50"/>
        <v>0</v>
      </c>
      <c r="H348" s="28">
        <f t="shared" si="53"/>
        <v>0</v>
      </c>
      <c r="I348" s="28">
        <f t="shared" si="44"/>
        <v>0</v>
      </c>
      <c r="J348" s="28">
        <f t="shared" si="51"/>
        <v>338013.89019726537</v>
      </c>
      <c r="K348" s="28">
        <f t="shared" si="54"/>
        <v>338013.89019726537</v>
      </c>
      <c r="L348" s="28">
        <f>IF(E348="","",$M$5*C348)</f>
        <v>0</v>
      </c>
      <c r="M348" s="29">
        <f>IF(E348="","",SUM($L$31:L348))</f>
        <v>3576.858242826218</v>
      </c>
    </row>
    <row r="349" spans="1:13" x14ac:dyDescent="0.2">
      <c r="A349" s="23" t="str">
        <f t="shared" si="45"/>
        <v/>
      </c>
      <c r="B349" s="24" t="str">
        <f t="shared" si="46"/>
        <v/>
      </c>
      <c r="C349" s="28">
        <f t="shared" si="47"/>
        <v>0</v>
      </c>
      <c r="D349" s="28">
        <f t="shared" si="48"/>
        <v>0</v>
      </c>
      <c r="E349" s="28">
        <f t="shared" si="52"/>
        <v>0</v>
      </c>
      <c r="F349" s="28">
        <f t="shared" si="49"/>
        <v>0</v>
      </c>
      <c r="G349" s="28">
        <f t="shared" si="50"/>
        <v>0</v>
      </c>
      <c r="H349" s="28">
        <f t="shared" si="53"/>
        <v>0</v>
      </c>
      <c r="I349" s="28">
        <f t="shared" si="44"/>
        <v>0</v>
      </c>
      <c r="J349" s="28">
        <f t="shared" si="51"/>
        <v>338572.14761810447</v>
      </c>
      <c r="K349" s="28">
        <f t="shared" si="54"/>
        <v>338572.14761810447</v>
      </c>
      <c r="L349" s="28">
        <f>IF(E349="","",$M$5*C349)</f>
        <v>0</v>
      </c>
      <c r="M349" s="29">
        <f>IF(E349="","",SUM($L$31:L349))</f>
        <v>3576.858242826218</v>
      </c>
    </row>
    <row r="350" spans="1:13" x14ac:dyDescent="0.2">
      <c r="A350" s="23" t="str">
        <f t="shared" si="45"/>
        <v/>
      </c>
      <c r="B350" s="24" t="str">
        <f t="shared" si="46"/>
        <v/>
      </c>
      <c r="C350" s="28">
        <f t="shared" si="47"/>
        <v>0</v>
      </c>
      <c r="D350" s="28">
        <f t="shared" si="48"/>
        <v>0</v>
      </c>
      <c r="E350" s="28">
        <f t="shared" si="52"/>
        <v>0</v>
      </c>
      <c r="F350" s="28">
        <f t="shared" si="49"/>
        <v>0</v>
      </c>
      <c r="G350" s="28">
        <f t="shared" si="50"/>
        <v>0</v>
      </c>
      <c r="H350" s="28">
        <f t="shared" si="53"/>
        <v>0</v>
      </c>
      <c r="I350" s="28">
        <f t="shared" ref="I350:I390" si="55">H350+E350</f>
        <v>0</v>
      </c>
      <c r="J350" s="28">
        <f t="shared" si="51"/>
        <v>339131.32704646152</v>
      </c>
      <c r="K350" s="28">
        <f t="shared" si="54"/>
        <v>339131.32704646152</v>
      </c>
      <c r="L350" s="28">
        <f>IF(E350="","",$M$5*C350)</f>
        <v>0</v>
      </c>
      <c r="M350" s="29">
        <f>IF(E350="","",SUM($L$31:L350))</f>
        <v>3576.858242826218</v>
      </c>
    </row>
    <row r="351" spans="1:13" x14ac:dyDescent="0.2">
      <c r="A351" s="23" t="str">
        <f t="shared" ref="A351:A390" si="56">IF(A350&gt;=LLjaksot,"",A350+1)</f>
        <v/>
      </c>
      <c r="B351" s="24" t="str">
        <f t="shared" ref="B351:B390" si="57">IF(A351="","",IF(MONTH(DATE(YEAR(LLpaivays),MONTH(LLpaivays)+(A351-1),DAY(LLpaivays)))&gt;(MONTH(LLpaivays)+MOD((A351-1),12)),DATE(YEAR(LLpaivays),MONTH(LLpaivays)+(A351-1)+1,0),DATE(YEAR(LLpaivays),MONTH(LLpaivays)+(A351-1),DAY(LLpaivays))))</f>
        <v/>
      </c>
      <c r="C351" s="28">
        <f t="shared" ref="C351:C390" si="58">$E$10/12*E350</f>
        <v>0</v>
      </c>
      <c r="D351" s="28">
        <f t="shared" ref="D351:D390" si="59">IF(E350&lt;($E$11-C351),E350-C351,$E$11-C351)</f>
        <v>0</v>
      </c>
      <c r="E351" s="28">
        <f t="shared" si="52"/>
        <v>0</v>
      </c>
      <c r="F351" s="28">
        <f t="shared" ref="F351:F390" si="60">$E$15/12*H350</f>
        <v>0</v>
      </c>
      <c r="G351" s="28">
        <f t="shared" ref="G351:G390" si="61">IF(H350&lt;($E$16-F351),H350-F351,$E$16-F351)</f>
        <v>0</v>
      </c>
      <c r="H351" s="28">
        <f t="shared" si="53"/>
        <v>0</v>
      </c>
      <c r="I351" s="28">
        <f t="shared" si="55"/>
        <v>0</v>
      </c>
      <c r="J351" s="28">
        <f t="shared" ref="J351:J390" si="62">J350*(1+(((1+$E$7)^(1/12))-1))</f>
        <v>339691.43000510684</v>
      </c>
      <c r="K351" s="28">
        <f t="shared" si="54"/>
        <v>339691.43000510684</v>
      </c>
      <c r="L351" s="28">
        <f>IF(E351="","",$M$5*C351)</f>
        <v>0</v>
      </c>
      <c r="M351" s="29">
        <f>IF(E351="","",SUM($L$31:L351))</f>
        <v>3576.858242826218</v>
      </c>
    </row>
    <row r="352" spans="1:13" x14ac:dyDescent="0.2">
      <c r="A352" s="23" t="str">
        <f t="shared" si="56"/>
        <v/>
      </c>
      <c r="B352" s="24" t="str">
        <f t="shared" si="57"/>
        <v/>
      </c>
      <c r="C352" s="28">
        <f t="shared" si="58"/>
        <v>0</v>
      </c>
      <c r="D352" s="28">
        <f t="shared" si="59"/>
        <v>0</v>
      </c>
      <c r="E352" s="28">
        <f t="shared" ref="E352:E390" si="63">IF(E351&lt;=0,0,E351-D352)</f>
        <v>0</v>
      </c>
      <c r="F352" s="28">
        <f t="shared" si="60"/>
        <v>0</v>
      </c>
      <c r="G352" s="28">
        <f t="shared" si="61"/>
        <v>0</v>
      </c>
      <c r="H352" s="28">
        <f t="shared" ref="H352:H390" si="64">IF(H351&lt;=0,0,H351-G352)</f>
        <v>0</v>
      </c>
      <c r="I352" s="28">
        <f t="shared" si="55"/>
        <v>0</v>
      </c>
      <c r="J352" s="28">
        <f t="shared" si="62"/>
        <v>340252.4580193258</v>
      </c>
      <c r="K352" s="28">
        <f t="shared" ref="K352:K390" si="65">J352-I352</f>
        <v>340252.4580193258</v>
      </c>
      <c r="L352" s="28">
        <f>IF(E352="","",$M$5*C352)</f>
        <v>0</v>
      </c>
      <c r="M352" s="29">
        <f>IF(E352="","",SUM($L$31:L352))</f>
        <v>3576.858242826218</v>
      </c>
    </row>
    <row r="353" spans="1:13" x14ac:dyDescent="0.2">
      <c r="A353" s="23" t="str">
        <f t="shared" si="56"/>
        <v/>
      </c>
      <c r="B353" s="24" t="str">
        <f t="shared" si="57"/>
        <v/>
      </c>
      <c r="C353" s="28">
        <f t="shared" si="58"/>
        <v>0</v>
      </c>
      <c r="D353" s="28">
        <f t="shared" si="59"/>
        <v>0</v>
      </c>
      <c r="E353" s="28">
        <f t="shared" si="63"/>
        <v>0</v>
      </c>
      <c r="F353" s="28">
        <f t="shared" si="60"/>
        <v>0</v>
      </c>
      <c r="G353" s="28">
        <f t="shared" si="61"/>
        <v>0</v>
      </c>
      <c r="H353" s="28">
        <f t="shared" si="64"/>
        <v>0</v>
      </c>
      <c r="I353" s="28">
        <f t="shared" si="55"/>
        <v>0</v>
      </c>
      <c r="J353" s="28">
        <f t="shared" si="62"/>
        <v>340814.41261692293</v>
      </c>
      <c r="K353" s="28">
        <f t="shared" si="65"/>
        <v>340814.41261692293</v>
      </c>
      <c r="L353" s="28">
        <f>IF(E353="","",$M$5*C353)</f>
        <v>0</v>
      </c>
      <c r="M353" s="29">
        <f>IF(E353="","",SUM($L$31:L353))</f>
        <v>3576.858242826218</v>
      </c>
    </row>
    <row r="354" spans="1:13" x14ac:dyDescent="0.2">
      <c r="A354" s="23" t="str">
        <f t="shared" si="56"/>
        <v/>
      </c>
      <c r="B354" s="24" t="str">
        <f t="shared" si="57"/>
        <v/>
      </c>
      <c r="C354" s="28">
        <f t="shared" si="58"/>
        <v>0</v>
      </c>
      <c r="D354" s="28">
        <f t="shared" si="59"/>
        <v>0</v>
      </c>
      <c r="E354" s="28">
        <f t="shared" si="63"/>
        <v>0</v>
      </c>
      <c r="F354" s="28">
        <f t="shared" si="60"/>
        <v>0</v>
      </c>
      <c r="G354" s="28">
        <f t="shared" si="61"/>
        <v>0</v>
      </c>
      <c r="H354" s="28">
        <f t="shared" si="64"/>
        <v>0</v>
      </c>
      <c r="I354" s="28">
        <f t="shared" si="55"/>
        <v>0</v>
      </c>
      <c r="J354" s="28">
        <f t="shared" si="62"/>
        <v>341377.29532822594</v>
      </c>
      <c r="K354" s="28">
        <f t="shared" si="65"/>
        <v>341377.29532822594</v>
      </c>
      <c r="L354" s="28">
        <f>IF(E354="","",$M$5*C354)</f>
        <v>0</v>
      </c>
      <c r="M354" s="29">
        <f>IF(E354="","",SUM($L$31:L354))</f>
        <v>3576.858242826218</v>
      </c>
    </row>
    <row r="355" spans="1:13" x14ac:dyDescent="0.2">
      <c r="A355" s="23" t="str">
        <f t="shared" si="56"/>
        <v/>
      </c>
      <c r="B355" s="24" t="str">
        <f t="shared" si="57"/>
        <v/>
      </c>
      <c r="C355" s="28">
        <f t="shared" si="58"/>
        <v>0</v>
      </c>
      <c r="D355" s="28">
        <f t="shared" si="59"/>
        <v>0</v>
      </c>
      <c r="E355" s="28">
        <f t="shared" si="63"/>
        <v>0</v>
      </c>
      <c r="F355" s="28">
        <f t="shared" si="60"/>
        <v>0</v>
      </c>
      <c r="G355" s="28">
        <f t="shared" si="61"/>
        <v>0</v>
      </c>
      <c r="H355" s="28">
        <f t="shared" si="64"/>
        <v>0</v>
      </c>
      <c r="I355" s="28">
        <f t="shared" si="55"/>
        <v>0</v>
      </c>
      <c r="J355" s="28">
        <f t="shared" si="62"/>
        <v>341941.10768609011</v>
      </c>
      <c r="K355" s="28">
        <f t="shared" si="65"/>
        <v>341941.10768609011</v>
      </c>
      <c r="L355" s="28">
        <f>IF(E355="","",$M$5*C355)</f>
        <v>0</v>
      </c>
      <c r="M355" s="29">
        <f>IF(E355="","",SUM($L$31:L355))</f>
        <v>3576.858242826218</v>
      </c>
    </row>
    <row r="356" spans="1:13" x14ac:dyDescent="0.2">
      <c r="A356" s="23" t="str">
        <f t="shared" si="56"/>
        <v/>
      </c>
      <c r="B356" s="24" t="str">
        <f t="shared" si="57"/>
        <v/>
      </c>
      <c r="C356" s="28">
        <f t="shared" si="58"/>
        <v>0</v>
      </c>
      <c r="D356" s="28">
        <f t="shared" si="59"/>
        <v>0</v>
      </c>
      <c r="E356" s="28">
        <f t="shared" si="63"/>
        <v>0</v>
      </c>
      <c r="F356" s="28">
        <f t="shared" si="60"/>
        <v>0</v>
      </c>
      <c r="G356" s="28">
        <f t="shared" si="61"/>
        <v>0</v>
      </c>
      <c r="H356" s="28">
        <f t="shared" si="64"/>
        <v>0</v>
      </c>
      <c r="I356" s="28">
        <f t="shared" si="55"/>
        <v>0</v>
      </c>
      <c r="J356" s="28">
        <f t="shared" si="62"/>
        <v>342505.85122590233</v>
      </c>
      <c r="K356" s="28">
        <f t="shared" si="65"/>
        <v>342505.85122590233</v>
      </c>
      <c r="L356" s="28">
        <f>IF(E356="","",$M$5*C356)</f>
        <v>0</v>
      </c>
      <c r="M356" s="29">
        <f>IF(E356="","",SUM($L$31:L356))</f>
        <v>3576.858242826218</v>
      </c>
    </row>
    <row r="357" spans="1:13" x14ac:dyDescent="0.2">
      <c r="A357" s="23" t="str">
        <f t="shared" si="56"/>
        <v/>
      </c>
      <c r="B357" s="24" t="str">
        <f t="shared" si="57"/>
        <v/>
      </c>
      <c r="C357" s="28">
        <f t="shared" si="58"/>
        <v>0</v>
      </c>
      <c r="D357" s="28">
        <f t="shared" si="59"/>
        <v>0</v>
      </c>
      <c r="E357" s="28">
        <f t="shared" si="63"/>
        <v>0</v>
      </c>
      <c r="F357" s="28">
        <f t="shared" si="60"/>
        <v>0</v>
      </c>
      <c r="G357" s="28">
        <f t="shared" si="61"/>
        <v>0</v>
      </c>
      <c r="H357" s="28">
        <f t="shared" si="64"/>
        <v>0</v>
      </c>
      <c r="I357" s="28">
        <f t="shared" si="55"/>
        <v>0</v>
      </c>
      <c r="J357" s="28">
        <f t="shared" si="62"/>
        <v>343071.52748558531</v>
      </c>
      <c r="K357" s="28">
        <f t="shared" si="65"/>
        <v>343071.52748558531</v>
      </c>
      <c r="L357" s="28">
        <f>IF(E357="","",$M$5*C357)</f>
        <v>0</v>
      </c>
      <c r="M357" s="29">
        <f>IF(E357="","",SUM($L$31:L357))</f>
        <v>3576.858242826218</v>
      </c>
    </row>
    <row r="358" spans="1:13" x14ac:dyDescent="0.2">
      <c r="A358" s="23" t="str">
        <f t="shared" si="56"/>
        <v/>
      </c>
      <c r="B358" s="24" t="str">
        <f t="shared" si="57"/>
        <v/>
      </c>
      <c r="C358" s="28">
        <f t="shared" si="58"/>
        <v>0</v>
      </c>
      <c r="D358" s="28">
        <f t="shared" si="59"/>
        <v>0</v>
      </c>
      <c r="E358" s="28">
        <f t="shared" si="63"/>
        <v>0</v>
      </c>
      <c r="F358" s="28">
        <f t="shared" si="60"/>
        <v>0</v>
      </c>
      <c r="G358" s="28">
        <f t="shared" si="61"/>
        <v>0</v>
      </c>
      <c r="H358" s="28">
        <f t="shared" si="64"/>
        <v>0</v>
      </c>
      <c r="I358" s="28">
        <f t="shared" si="55"/>
        <v>0</v>
      </c>
      <c r="J358" s="28">
        <f t="shared" si="62"/>
        <v>343638.13800560171</v>
      </c>
      <c r="K358" s="28">
        <f t="shared" si="65"/>
        <v>343638.13800560171</v>
      </c>
      <c r="L358" s="28">
        <f>IF(E358="","",$M$5*C358)</f>
        <v>0</v>
      </c>
      <c r="M358" s="29">
        <f>IF(E358="","",SUM($L$31:L358))</f>
        <v>3576.858242826218</v>
      </c>
    </row>
    <row r="359" spans="1:13" x14ac:dyDescent="0.2">
      <c r="A359" s="23" t="str">
        <f t="shared" si="56"/>
        <v/>
      </c>
      <c r="B359" s="24" t="str">
        <f t="shared" si="57"/>
        <v/>
      </c>
      <c r="C359" s="28">
        <f t="shared" si="58"/>
        <v>0</v>
      </c>
      <c r="D359" s="28">
        <f t="shared" si="59"/>
        <v>0</v>
      </c>
      <c r="E359" s="28">
        <f t="shared" si="63"/>
        <v>0</v>
      </c>
      <c r="F359" s="28">
        <f t="shared" si="60"/>
        <v>0</v>
      </c>
      <c r="G359" s="28">
        <f t="shared" si="61"/>
        <v>0</v>
      </c>
      <c r="H359" s="28">
        <f t="shared" si="64"/>
        <v>0</v>
      </c>
      <c r="I359" s="28">
        <f t="shared" si="55"/>
        <v>0</v>
      </c>
      <c r="J359" s="28">
        <f t="shared" si="62"/>
        <v>344205.68432895845</v>
      </c>
      <c r="K359" s="28">
        <f t="shared" si="65"/>
        <v>344205.68432895845</v>
      </c>
      <c r="L359" s="28">
        <f>IF(E359="","",$M$5*C359)</f>
        <v>0</v>
      </c>
      <c r="M359" s="29">
        <f>IF(E359="","",SUM($L$31:L359))</f>
        <v>3576.858242826218</v>
      </c>
    </row>
    <row r="360" spans="1:13" x14ac:dyDescent="0.2">
      <c r="A360" s="23" t="str">
        <f t="shared" si="56"/>
        <v/>
      </c>
      <c r="B360" s="24" t="str">
        <f t="shared" si="57"/>
        <v/>
      </c>
      <c r="C360" s="28">
        <f t="shared" si="58"/>
        <v>0</v>
      </c>
      <c r="D360" s="28">
        <f t="shared" si="59"/>
        <v>0</v>
      </c>
      <c r="E360" s="28">
        <f t="shared" si="63"/>
        <v>0</v>
      </c>
      <c r="F360" s="28">
        <f t="shared" si="60"/>
        <v>0</v>
      </c>
      <c r="G360" s="28">
        <f t="shared" si="61"/>
        <v>0</v>
      </c>
      <c r="H360" s="28">
        <f t="shared" si="64"/>
        <v>0</v>
      </c>
      <c r="I360" s="28">
        <f t="shared" si="55"/>
        <v>0</v>
      </c>
      <c r="J360" s="28">
        <f t="shared" si="62"/>
        <v>344774.16800121084</v>
      </c>
      <c r="K360" s="28">
        <f t="shared" si="65"/>
        <v>344774.16800121084</v>
      </c>
      <c r="L360" s="28">
        <f>IF(E360="","",$M$5*C360)</f>
        <v>0</v>
      </c>
      <c r="M360" s="29">
        <f>IF(E360="","",SUM($L$31:L360))</f>
        <v>3576.858242826218</v>
      </c>
    </row>
    <row r="361" spans="1:13" x14ac:dyDescent="0.2">
      <c r="A361" s="23" t="str">
        <f t="shared" si="56"/>
        <v/>
      </c>
      <c r="B361" s="24" t="str">
        <f t="shared" si="57"/>
        <v/>
      </c>
      <c r="C361" s="28">
        <f t="shared" si="58"/>
        <v>0</v>
      </c>
      <c r="D361" s="28">
        <f t="shared" si="59"/>
        <v>0</v>
      </c>
      <c r="E361" s="28">
        <f t="shared" si="63"/>
        <v>0</v>
      </c>
      <c r="F361" s="28">
        <f t="shared" si="60"/>
        <v>0</v>
      </c>
      <c r="G361" s="28">
        <f t="shared" si="61"/>
        <v>0</v>
      </c>
      <c r="H361" s="28">
        <f t="shared" si="64"/>
        <v>0</v>
      </c>
      <c r="I361" s="28">
        <f t="shared" si="55"/>
        <v>0</v>
      </c>
      <c r="J361" s="28">
        <f t="shared" si="62"/>
        <v>345343.59057046677</v>
      </c>
      <c r="K361" s="28">
        <f t="shared" si="65"/>
        <v>345343.59057046677</v>
      </c>
      <c r="L361" s="28">
        <f>IF(E361="","",$M$5*C361)</f>
        <v>0</v>
      </c>
      <c r="M361" s="29">
        <f>IF(E361="","",SUM($L$31:L361))</f>
        <v>3576.858242826218</v>
      </c>
    </row>
    <row r="362" spans="1:13" x14ac:dyDescent="0.2">
      <c r="A362" s="23" t="str">
        <f t="shared" si="56"/>
        <v/>
      </c>
      <c r="B362" s="24" t="str">
        <f t="shared" si="57"/>
        <v/>
      </c>
      <c r="C362" s="28">
        <f t="shared" si="58"/>
        <v>0</v>
      </c>
      <c r="D362" s="28">
        <f t="shared" si="59"/>
        <v>0</v>
      </c>
      <c r="E362" s="28">
        <f t="shared" si="63"/>
        <v>0</v>
      </c>
      <c r="F362" s="28">
        <f t="shared" si="60"/>
        <v>0</v>
      </c>
      <c r="G362" s="28">
        <f t="shared" si="61"/>
        <v>0</v>
      </c>
      <c r="H362" s="28">
        <f t="shared" si="64"/>
        <v>0</v>
      </c>
      <c r="I362" s="28">
        <f t="shared" si="55"/>
        <v>0</v>
      </c>
      <c r="J362" s="28">
        <f t="shared" si="62"/>
        <v>345913.95358739095</v>
      </c>
      <c r="K362" s="28">
        <f t="shared" si="65"/>
        <v>345913.95358739095</v>
      </c>
      <c r="L362" s="28">
        <f>IF(E362="","",$M$5*C362)</f>
        <v>0</v>
      </c>
      <c r="M362" s="29">
        <f>IF(E362="","",SUM($L$31:L362))</f>
        <v>3576.858242826218</v>
      </c>
    </row>
    <row r="363" spans="1:13" x14ac:dyDescent="0.2">
      <c r="A363" s="23" t="str">
        <f t="shared" si="56"/>
        <v/>
      </c>
      <c r="B363" s="24" t="str">
        <f t="shared" si="57"/>
        <v/>
      </c>
      <c r="C363" s="28">
        <f t="shared" si="58"/>
        <v>0</v>
      </c>
      <c r="D363" s="28">
        <f t="shared" si="59"/>
        <v>0</v>
      </c>
      <c r="E363" s="28">
        <f t="shared" si="63"/>
        <v>0</v>
      </c>
      <c r="F363" s="28">
        <f t="shared" si="60"/>
        <v>0</v>
      </c>
      <c r="G363" s="28">
        <f t="shared" si="61"/>
        <v>0</v>
      </c>
      <c r="H363" s="28">
        <f t="shared" si="64"/>
        <v>0</v>
      </c>
      <c r="I363" s="28">
        <f t="shared" si="55"/>
        <v>0</v>
      </c>
      <c r="J363" s="28">
        <f t="shared" si="62"/>
        <v>346485.25860520918</v>
      </c>
      <c r="K363" s="28">
        <f t="shared" si="65"/>
        <v>346485.25860520918</v>
      </c>
      <c r="L363" s="28">
        <f>IF(E363="","",$M$5*C363)</f>
        <v>0</v>
      </c>
      <c r="M363" s="29">
        <f>IF(E363="","",SUM($L$31:L363))</f>
        <v>3576.858242826218</v>
      </c>
    </row>
    <row r="364" spans="1:13" x14ac:dyDescent="0.2">
      <c r="A364" s="23" t="str">
        <f t="shared" si="56"/>
        <v/>
      </c>
      <c r="B364" s="24" t="str">
        <f t="shared" si="57"/>
        <v/>
      </c>
      <c r="C364" s="28">
        <f t="shared" si="58"/>
        <v>0</v>
      </c>
      <c r="D364" s="28">
        <f t="shared" si="59"/>
        <v>0</v>
      </c>
      <c r="E364" s="28">
        <f t="shared" si="63"/>
        <v>0</v>
      </c>
      <c r="F364" s="28">
        <f t="shared" si="60"/>
        <v>0</v>
      </c>
      <c r="G364" s="28">
        <f t="shared" si="61"/>
        <v>0</v>
      </c>
      <c r="H364" s="28">
        <f t="shared" si="64"/>
        <v>0</v>
      </c>
      <c r="I364" s="28">
        <f t="shared" si="55"/>
        <v>0</v>
      </c>
      <c r="J364" s="28">
        <f t="shared" si="62"/>
        <v>347057.50717971253</v>
      </c>
      <c r="K364" s="28">
        <f t="shared" si="65"/>
        <v>347057.50717971253</v>
      </c>
      <c r="L364" s="28">
        <f>IF(E364="","",$M$5*C364)</f>
        <v>0</v>
      </c>
      <c r="M364" s="29">
        <f>IF(E364="","",SUM($L$31:L364))</f>
        <v>3576.858242826218</v>
      </c>
    </row>
    <row r="365" spans="1:13" x14ac:dyDescent="0.2">
      <c r="A365" s="23" t="str">
        <f t="shared" si="56"/>
        <v/>
      </c>
      <c r="B365" s="24" t="str">
        <f t="shared" si="57"/>
        <v/>
      </c>
      <c r="C365" s="28">
        <f t="shared" si="58"/>
        <v>0</v>
      </c>
      <c r="D365" s="28">
        <f t="shared" si="59"/>
        <v>0</v>
      </c>
      <c r="E365" s="28">
        <f t="shared" si="63"/>
        <v>0</v>
      </c>
      <c r="F365" s="28">
        <f t="shared" si="60"/>
        <v>0</v>
      </c>
      <c r="G365" s="28">
        <f t="shared" si="61"/>
        <v>0</v>
      </c>
      <c r="H365" s="28">
        <f t="shared" si="64"/>
        <v>0</v>
      </c>
      <c r="I365" s="28">
        <f t="shared" si="55"/>
        <v>0</v>
      </c>
      <c r="J365" s="28">
        <f t="shared" si="62"/>
        <v>347630.70086926158</v>
      </c>
      <c r="K365" s="28">
        <f t="shared" si="65"/>
        <v>347630.70086926158</v>
      </c>
      <c r="L365" s="28">
        <f>IF(E365="","",$M$5*C365)</f>
        <v>0</v>
      </c>
      <c r="M365" s="29">
        <f>IF(E365="","",SUM($L$31:L365))</f>
        <v>3576.858242826218</v>
      </c>
    </row>
    <row r="366" spans="1:13" x14ac:dyDescent="0.2">
      <c r="A366" s="23" t="str">
        <f t="shared" si="56"/>
        <v/>
      </c>
      <c r="B366" s="24" t="str">
        <f t="shared" si="57"/>
        <v/>
      </c>
      <c r="C366" s="28">
        <f t="shared" si="58"/>
        <v>0</v>
      </c>
      <c r="D366" s="28">
        <f t="shared" si="59"/>
        <v>0</v>
      </c>
      <c r="E366" s="28">
        <f t="shared" si="63"/>
        <v>0</v>
      </c>
      <c r="F366" s="28">
        <f t="shared" si="60"/>
        <v>0</v>
      </c>
      <c r="G366" s="28">
        <f t="shared" si="61"/>
        <v>0</v>
      </c>
      <c r="H366" s="28">
        <f t="shared" si="64"/>
        <v>0</v>
      </c>
      <c r="I366" s="28">
        <f t="shared" si="55"/>
        <v>0</v>
      </c>
      <c r="J366" s="28">
        <f t="shared" si="62"/>
        <v>348204.84123479069</v>
      </c>
      <c r="K366" s="28">
        <f t="shared" si="65"/>
        <v>348204.84123479069</v>
      </c>
      <c r="L366" s="28">
        <f>IF(E366="","",$M$5*C366)</f>
        <v>0</v>
      </c>
      <c r="M366" s="29">
        <f>IF(E366="","",SUM($L$31:L366))</f>
        <v>3576.858242826218</v>
      </c>
    </row>
    <row r="367" spans="1:13" x14ac:dyDescent="0.2">
      <c r="A367" s="23" t="str">
        <f t="shared" si="56"/>
        <v/>
      </c>
      <c r="B367" s="24" t="str">
        <f t="shared" si="57"/>
        <v/>
      </c>
      <c r="C367" s="28">
        <f t="shared" si="58"/>
        <v>0</v>
      </c>
      <c r="D367" s="28">
        <f t="shared" si="59"/>
        <v>0</v>
      </c>
      <c r="E367" s="28">
        <f t="shared" si="63"/>
        <v>0</v>
      </c>
      <c r="F367" s="28">
        <f t="shared" si="60"/>
        <v>0</v>
      </c>
      <c r="G367" s="28">
        <f t="shared" si="61"/>
        <v>0</v>
      </c>
      <c r="H367" s="28">
        <f t="shared" si="64"/>
        <v>0</v>
      </c>
      <c r="I367" s="28">
        <f t="shared" si="55"/>
        <v>0</v>
      </c>
      <c r="J367" s="28">
        <f t="shared" si="62"/>
        <v>348779.92983981216</v>
      </c>
      <c r="K367" s="28">
        <f t="shared" si="65"/>
        <v>348779.92983981216</v>
      </c>
      <c r="L367" s="28">
        <f>IF(E367="","",$M$5*C367)</f>
        <v>0</v>
      </c>
      <c r="M367" s="29">
        <f>IF(E367="","",SUM($L$31:L367))</f>
        <v>3576.858242826218</v>
      </c>
    </row>
    <row r="368" spans="1:13" x14ac:dyDescent="0.2">
      <c r="A368" s="23" t="str">
        <f t="shared" si="56"/>
        <v/>
      </c>
      <c r="B368" s="24" t="str">
        <f t="shared" si="57"/>
        <v/>
      </c>
      <c r="C368" s="28">
        <f t="shared" si="58"/>
        <v>0</v>
      </c>
      <c r="D368" s="28">
        <f t="shared" si="59"/>
        <v>0</v>
      </c>
      <c r="E368" s="28">
        <f t="shared" si="63"/>
        <v>0</v>
      </c>
      <c r="F368" s="28">
        <f t="shared" si="60"/>
        <v>0</v>
      </c>
      <c r="G368" s="28">
        <f t="shared" si="61"/>
        <v>0</v>
      </c>
      <c r="H368" s="28">
        <f t="shared" si="64"/>
        <v>0</v>
      </c>
      <c r="I368" s="28">
        <f t="shared" si="55"/>
        <v>0</v>
      </c>
      <c r="J368" s="28">
        <f t="shared" si="62"/>
        <v>349355.96825042064</v>
      </c>
      <c r="K368" s="28">
        <f t="shared" si="65"/>
        <v>349355.96825042064</v>
      </c>
      <c r="L368" s="28">
        <f>IF(E368="","",$M$5*C368)</f>
        <v>0</v>
      </c>
      <c r="M368" s="29">
        <f>IF(E368="","",SUM($L$31:L368))</f>
        <v>3576.858242826218</v>
      </c>
    </row>
    <row r="369" spans="1:13" x14ac:dyDescent="0.2">
      <c r="A369" s="23" t="str">
        <f t="shared" si="56"/>
        <v/>
      </c>
      <c r="B369" s="24" t="str">
        <f t="shared" si="57"/>
        <v/>
      </c>
      <c r="C369" s="28">
        <f t="shared" si="58"/>
        <v>0</v>
      </c>
      <c r="D369" s="28">
        <f t="shared" si="59"/>
        <v>0</v>
      </c>
      <c r="E369" s="28">
        <f t="shared" si="63"/>
        <v>0</v>
      </c>
      <c r="F369" s="28">
        <f t="shared" si="60"/>
        <v>0</v>
      </c>
      <c r="G369" s="28">
        <f t="shared" si="61"/>
        <v>0</v>
      </c>
      <c r="H369" s="28">
        <f t="shared" si="64"/>
        <v>0</v>
      </c>
      <c r="I369" s="28">
        <f t="shared" si="55"/>
        <v>0</v>
      </c>
      <c r="J369" s="28">
        <f t="shared" si="62"/>
        <v>349932.95803529728</v>
      </c>
      <c r="K369" s="28">
        <f t="shared" si="65"/>
        <v>349932.95803529728</v>
      </c>
      <c r="L369" s="28">
        <f>IF(E369="","",$M$5*C369)</f>
        <v>0</v>
      </c>
      <c r="M369" s="29">
        <f>IF(E369="","",SUM($L$31:L369))</f>
        <v>3576.858242826218</v>
      </c>
    </row>
    <row r="370" spans="1:13" x14ac:dyDescent="0.2">
      <c r="A370" s="23" t="str">
        <f t="shared" si="56"/>
        <v/>
      </c>
      <c r="B370" s="24" t="str">
        <f t="shared" si="57"/>
        <v/>
      </c>
      <c r="C370" s="28">
        <f t="shared" si="58"/>
        <v>0</v>
      </c>
      <c r="D370" s="28">
        <f t="shared" si="59"/>
        <v>0</v>
      </c>
      <c r="E370" s="28">
        <f t="shared" si="63"/>
        <v>0</v>
      </c>
      <c r="F370" s="28">
        <f t="shared" si="60"/>
        <v>0</v>
      </c>
      <c r="G370" s="28">
        <f t="shared" si="61"/>
        <v>0</v>
      </c>
      <c r="H370" s="28">
        <f t="shared" si="64"/>
        <v>0</v>
      </c>
      <c r="I370" s="28">
        <f t="shared" si="55"/>
        <v>0</v>
      </c>
      <c r="J370" s="28">
        <f t="shared" si="62"/>
        <v>350510.900765714</v>
      </c>
      <c r="K370" s="28">
        <f t="shared" si="65"/>
        <v>350510.900765714</v>
      </c>
      <c r="L370" s="28">
        <f>IF(E370="","",$M$5*C370)</f>
        <v>0</v>
      </c>
      <c r="M370" s="29">
        <f>IF(E370="","",SUM($L$31:L370))</f>
        <v>3576.858242826218</v>
      </c>
    </row>
    <row r="371" spans="1:13" x14ac:dyDescent="0.2">
      <c r="A371" s="23" t="str">
        <f t="shared" si="56"/>
        <v/>
      </c>
      <c r="B371" s="24" t="str">
        <f t="shared" si="57"/>
        <v/>
      </c>
      <c r="C371" s="28">
        <f t="shared" si="58"/>
        <v>0</v>
      </c>
      <c r="D371" s="28">
        <f t="shared" si="59"/>
        <v>0</v>
      </c>
      <c r="E371" s="28">
        <f t="shared" si="63"/>
        <v>0</v>
      </c>
      <c r="F371" s="28">
        <f t="shared" si="60"/>
        <v>0</v>
      </c>
      <c r="G371" s="28">
        <f t="shared" si="61"/>
        <v>0</v>
      </c>
      <c r="H371" s="28">
        <f t="shared" si="64"/>
        <v>0</v>
      </c>
      <c r="I371" s="28">
        <f t="shared" si="55"/>
        <v>0</v>
      </c>
      <c r="J371" s="28">
        <f t="shared" si="62"/>
        <v>351089.79801553785</v>
      </c>
      <c r="K371" s="28">
        <f t="shared" si="65"/>
        <v>351089.79801553785</v>
      </c>
      <c r="L371" s="28">
        <f>IF(E371="","",$M$5*C371)</f>
        <v>0</v>
      </c>
      <c r="M371" s="29">
        <f>IF(E371="","",SUM($L$31:L371))</f>
        <v>3576.858242826218</v>
      </c>
    </row>
    <row r="372" spans="1:13" x14ac:dyDescent="0.2">
      <c r="A372" s="23" t="str">
        <f t="shared" si="56"/>
        <v/>
      </c>
      <c r="B372" s="24" t="str">
        <f t="shared" si="57"/>
        <v/>
      </c>
      <c r="C372" s="28">
        <f t="shared" si="58"/>
        <v>0</v>
      </c>
      <c r="D372" s="28">
        <f t="shared" si="59"/>
        <v>0</v>
      </c>
      <c r="E372" s="28">
        <f t="shared" si="63"/>
        <v>0</v>
      </c>
      <c r="F372" s="28">
        <f t="shared" si="60"/>
        <v>0</v>
      </c>
      <c r="G372" s="28">
        <f t="shared" si="61"/>
        <v>0</v>
      </c>
      <c r="H372" s="28">
        <f t="shared" si="64"/>
        <v>0</v>
      </c>
      <c r="I372" s="28">
        <f t="shared" si="55"/>
        <v>0</v>
      </c>
      <c r="J372" s="28">
        <f t="shared" si="62"/>
        <v>351669.65136123524</v>
      </c>
      <c r="K372" s="28">
        <f t="shared" si="65"/>
        <v>351669.65136123524</v>
      </c>
      <c r="L372" s="28">
        <f>IF(E372="","",$M$5*C372)</f>
        <v>0</v>
      </c>
      <c r="M372" s="29">
        <f>IF(E372="","",SUM($L$31:L372))</f>
        <v>3576.858242826218</v>
      </c>
    </row>
    <row r="373" spans="1:13" x14ac:dyDescent="0.2">
      <c r="A373" s="23" t="str">
        <f t="shared" si="56"/>
        <v/>
      </c>
      <c r="B373" s="24" t="str">
        <f t="shared" si="57"/>
        <v/>
      </c>
      <c r="C373" s="28">
        <f t="shared" si="58"/>
        <v>0</v>
      </c>
      <c r="D373" s="28">
        <f t="shared" si="59"/>
        <v>0</v>
      </c>
      <c r="E373" s="28">
        <f t="shared" si="63"/>
        <v>0</v>
      </c>
      <c r="F373" s="28">
        <f t="shared" si="60"/>
        <v>0</v>
      </c>
      <c r="G373" s="28">
        <f t="shared" si="61"/>
        <v>0</v>
      </c>
      <c r="H373" s="28">
        <f t="shared" si="64"/>
        <v>0</v>
      </c>
      <c r="I373" s="28">
        <f t="shared" si="55"/>
        <v>0</v>
      </c>
      <c r="J373" s="28">
        <f t="shared" si="62"/>
        <v>352250.46238187625</v>
      </c>
      <c r="K373" s="28">
        <f t="shared" si="65"/>
        <v>352250.46238187625</v>
      </c>
      <c r="L373" s="28">
        <f>IF(E373="","",$M$5*C373)</f>
        <v>0</v>
      </c>
      <c r="M373" s="29">
        <f>IF(E373="","",SUM($L$31:L373))</f>
        <v>3576.858242826218</v>
      </c>
    </row>
    <row r="374" spans="1:13" x14ac:dyDescent="0.2">
      <c r="A374" s="23" t="str">
        <f t="shared" si="56"/>
        <v/>
      </c>
      <c r="B374" s="24" t="str">
        <f t="shared" si="57"/>
        <v/>
      </c>
      <c r="C374" s="28">
        <f t="shared" si="58"/>
        <v>0</v>
      </c>
      <c r="D374" s="28">
        <f t="shared" si="59"/>
        <v>0</v>
      </c>
      <c r="E374" s="28">
        <f t="shared" si="63"/>
        <v>0</v>
      </c>
      <c r="F374" s="28">
        <f t="shared" si="60"/>
        <v>0</v>
      </c>
      <c r="G374" s="28">
        <f t="shared" si="61"/>
        <v>0</v>
      </c>
      <c r="H374" s="28">
        <f t="shared" si="64"/>
        <v>0</v>
      </c>
      <c r="I374" s="28">
        <f t="shared" si="55"/>
        <v>0</v>
      </c>
      <c r="J374" s="28">
        <f t="shared" si="62"/>
        <v>352832.23265913891</v>
      </c>
      <c r="K374" s="28">
        <f t="shared" si="65"/>
        <v>352832.23265913891</v>
      </c>
      <c r="L374" s="28">
        <f>IF(E374="","",$M$5*C374)</f>
        <v>0</v>
      </c>
      <c r="M374" s="29">
        <f>IF(E374="","",SUM($L$31:L374))</f>
        <v>3576.858242826218</v>
      </c>
    </row>
    <row r="375" spans="1:13" x14ac:dyDescent="0.2">
      <c r="A375" s="23" t="str">
        <f t="shared" si="56"/>
        <v/>
      </c>
      <c r="B375" s="24" t="str">
        <f t="shared" si="57"/>
        <v/>
      </c>
      <c r="C375" s="28">
        <f t="shared" si="58"/>
        <v>0</v>
      </c>
      <c r="D375" s="28">
        <f t="shared" si="59"/>
        <v>0</v>
      </c>
      <c r="E375" s="28">
        <f t="shared" si="63"/>
        <v>0</v>
      </c>
      <c r="F375" s="28">
        <f t="shared" si="60"/>
        <v>0</v>
      </c>
      <c r="G375" s="28">
        <f t="shared" si="61"/>
        <v>0</v>
      </c>
      <c r="H375" s="28">
        <f t="shared" si="64"/>
        <v>0</v>
      </c>
      <c r="I375" s="28">
        <f t="shared" si="55"/>
        <v>0</v>
      </c>
      <c r="J375" s="28">
        <f t="shared" si="62"/>
        <v>353414.96377731353</v>
      </c>
      <c r="K375" s="28">
        <f t="shared" si="65"/>
        <v>353414.96377731353</v>
      </c>
      <c r="L375" s="28">
        <f>IF(E375="","",$M$5*C375)</f>
        <v>0</v>
      </c>
      <c r="M375" s="29">
        <f>IF(E375="","",SUM($L$31:L375))</f>
        <v>3576.858242826218</v>
      </c>
    </row>
    <row r="376" spans="1:13" x14ac:dyDescent="0.2">
      <c r="A376" s="23" t="str">
        <f t="shared" si="56"/>
        <v/>
      </c>
      <c r="B376" s="24" t="str">
        <f t="shared" si="57"/>
        <v/>
      </c>
      <c r="C376" s="28">
        <f t="shared" si="58"/>
        <v>0</v>
      </c>
      <c r="D376" s="28">
        <f t="shared" si="59"/>
        <v>0</v>
      </c>
      <c r="E376" s="28">
        <f t="shared" si="63"/>
        <v>0</v>
      </c>
      <c r="F376" s="28">
        <f t="shared" si="60"/>
        <v>0</v>
      </c>
      <c r="G376" s="28">
        <f t="shared" si="61"/>
        <v>0</v>
      </c>
      <c r="H376" s="28">
        <f t="shared" si="64"/>
        <v>0</v>
      </c>
      <c r="I376" s="28">
        <f t="shared" si="55"/>
        <v>0</v>
      </c>
      <c r="J376" s="28">
        <f t="shared" si="62"/>
        <v>353998.65732330695</v>
      </c>
      <c r="K376" s="28">
        <f t="shared" si="65"/>
        <v>353998.65732330695</v>
      </c>
      <c r="L376" s="28">
        <f>IF(E376="","",$M$5*C376)</f>
        <v>0</v>
      </c>
      <c r="M376" s="29">
        <f>IF(E376="","",SUM($L$31:L376))</f>
        <v>3576.858242826218</v>
      </c>
    </row>
    <row r="377" spans="1:13" x14ac:dyDescent="0.2">
      <c r="A377" s="23" t="str">
        <f t="shared" si="56"/>
        <v/>
      </c>
      <c r="B377" s="24" t="str">
        <f t="shared" si="57"/>
        <v/>
      </c>
      <c r="C377" s="28">
        <f t="shared" si="58"/>
        <v>0</v>
      </c>
      <c r="D377" s="28">
        <f t="shared" si="59"/>
        <v>0</v>
      </c>
      <c r="E377" s="28">
        <f t="shared" si="63"/>
        <v>0</v>
      </c>
      <c r="F377" s="28">
        <f t="shared" si="60"/>
        <v>0</v>
      </c>
      <c r="G377" s="28">
        <f t="shared" si="61"/>
        <v>0</v>
      </c>
      <c r="H377" s="28">
        <f t="shared" si="64"/>
        <v>0</v>
      </c>
      <c r="I377" s="28">
        <f t="shared" si="55"/>
        <v>0</v>
      </c>
      <c r="J377" s="28">
        <f t="shared" si="62"/>
        <v>354583.31488664699</v>
      </c>
      <c r="K377" s="28">
        <f t="shared" si="65"/>
        <v>354583.31488664699</v>
      </c>
      <c r="L377" s="28">
        <f>IF(E377="","",$M$5*C377)</f>
        <v>0</v>
      </c>
      <c r="M377" s="29">
        <f>IF(E377="","",SUM($L$31:L377))</f>
        <v>3576.858242826218</v>
      </c>
    </row>
    <row r="378" spans="1:13" x14ac:dyDescent="0.2">
      <c r="A378" s="23" t="str">
        <f t="shared" si="56"/>
        <v/>
      </c>
      <c r="B378" s="24" t="str">
        <f t="shared" si="57"/>
        <v/>
      </c>
      <c r="C378" s="28">
        <f t="shared" si="58"/>
        <v>0</v>
      </c>
      <c r="D378" s="28">
        <f t="shared" si="59"/>
        <v>0</v>
      </c>
      <c r="E378" s="28">
        <f t="shared" si="63"/>
        <v>0</v>
      </c>
      <c r="F378" s="28">
        <f t="shared" si="60"/>
        <v>0</v>
      </c>
      <c r="G378" s="28">
        <f t="shared" si="61"/>
        <v>0</v>
      </c>
      <c r="H378" s="28">
        <f t="shared" si="64"/>
        <v>0</v>
      </c>
      <c r="I378" s="28">
        <f t="shared" si="55"/>
        <v>0</v>
      </c>
      <c r="J378" s="28">
        <f t="shared" si="62"/>
        <v>355168.93805948668</v>
      </c>
      <c r="K378" s="28">
        <f t="shared" si="65"/>
        <v>355168.93805948668</v>
      </c>
      <c r="L378" s="28">
        <f>IF(E378="","",$M$5*C378)</f>
        <v>0</v>
      </c>
      <c r="M378" s="29">
        <f>IF(E378="","",SUM($L$31:L378))</f>
        <v>3576.858242826218</v>
      </c>
    </row>
    <row r="379" spans="1:13" x14ac:dyDescent="0.2">
      <c r="A379" s="23" t="str">
        <f t="shared" si="56"/>
        <v/>
      </c>
      <c r="B379" s="24" t="str">
        <f t="shared" si="57"/>
        <v/>
      </c>
      <c r="C379" s="28">
        <f t="shared" si="58"/>
        <v>0</v>
      </c>
      <c r="D379" s="28">
        <f t="shared" si="59"/>
        <v>0</v>
      </c>
      <c r="E379" s="28">
        <f t="shared" si="63"/>
        <v>0</v>
      </c>
      <c r="F379" s="28">
        <f t="shared" si="60"/>
        <v>0</v>
      </c>
      <c r="G379" s="28">
        <f t="shared" si="61"/>
        <v>0</v>
      </c>
      <c r="H379" s="28">
        <f t="shared" si="64"/>
        <v>0</v>
      </c>
      <c r="I379" s="28">
        <f t="shared" si="55"/>
        <v>0</v>
      </c>
      <c r="J379" s="28">
        <f t="shared" si="62"/>
        <v>355755.52843660861</v>
      </c>
      <c r="K379" s="28">
        <f t="shared" si="65"/>
        <v>355755.52843660861</v>
      </c>
      <c r="L379" s="28">
        <f>IF(E379="","",$M$5*C379)</f>
        <v>0</v>
      </c>
      <c r="M379" s="29">
        <f>IF(E379="","",SUM($L$31:L379))</f>
        <v>3576.858242826218</v>
      </c>
    </row>
    <row r="380" spans="1:13" x14ac:dyDescent="0.2">
      <c r="A380" s="23" t="str">
        <f t="shared" si="56"/>
        <v/>
      </c>
      <c r="B380" s="24" t="str">
        <f t="shared" si="57"/>
        <v/>
      </c>
      <c r="C380" s="28">
        <f t="shared" si="58"/>
        <v>0</v>
      </c>
      <c r="D380" s="28">
        <f t="shared" si="59"/>
        <v>0</v>
      </c>
      <c r="E380" s="28">
        <f t="shared" si="63"/>
        <v>0</v>
      </c>
      <c r="F380" s="28">
        <f t="shared" si="60"/>
        <v>0</v>
      </c>
      <c r="G380" s="28">
        <f t="shared" si="61"/>
        <v>0</v>
      </c>
      <c r="H380" s="28">
        <f t="shared" si="64"/>
        <v>0</v>
      </c>
      <c r="I380" s="28">
        <f t="shared" si="55"/>
        <v>0</v>
      </c>
      <c r="J380" s="28">
        <f t="shared" si="62"/>
        <v>356343.08761542925</v>
      </c>
      <c r="K380" s="28">
        <f t="shared" si="65"/>
        <v>356343.08761542925</v>
      </c>
      <c r="L380" s="28">
        <f>IF(E380="","",$M$5*C380)</f>
        <v>0</v>
      </c>
      <c r="M380" s="29">
        <f>IF(E380="","",SUM($L$31:L380))</f>
        <v>3576.858242826218</v>
      </c>
    </row>
    <row r="381" spans="1:13" x14ac:dyDescent="0.2">
      <c r="A381" s="23" t="str">
        <f t="shared" si="56"/>
        <v/>
      </c>
      <c r="B381" s="24" t="str">
        <f t="shared" si="57"/>
        <v/>
      </c>
      <c r="C381" s="28">
        <f t="shared" si="58"/>
        <v>0</v>
      </c>
      <c r="D381" s="28">
        <f t="shared" si="59"/>
        <v>0</v>
      </c>
      <c r="E381" s="28">
        <f t="shared" si="63"/>
        <v>0</v>
      </c>
      <c r="F381" s="28">
        <f t="shared" si="60"/>
        <v>0</v>
      </c>
      <c r="G381" s="28">
        <f t="shared" si="61"/>
        <v>0</v>
      </c>
      <c r="H381" s="28">
        <f t="shared" si="64"/>
        <v>0</v>
      </c>
      <c r="I381" s="28">
        <f t="shared" si="55"/>
        <v>0</v>
      </c>
      <c r="J381" s="28">
        <f t="shared" si="62"/>
        <v>356931.61719600344</v>
      </c>
      <c r="K381" s="28">
        <f t="shared" si="65"/>
        <v>356931.61719600344</v>
      </c>
      <c r="L381" s="28">
        <f>IF(E381="","",$M$5*C381)</f>
        <v>0</v>
      </c>
      <c r="M381" s="29">
        <f>IF(E381="","",SUM($L$31:L381))</f>
        <v>3576.858242826218</v>
      </c>
    </row>
    <row r="382" spans="1:13" x14ac:dyDescent="0.2">
      <c r="A382" s="23" t="str">
        <f t="shared" si="56"/>
        <v/>
      </c>
      <c r="B382" s="24" t="str">
        <f t="shared" si="57"/>
        <v/>
      </c>
      <c r="C382" s="28">
        <f t="shared" si="58"/>
        <v>0</v>
      </c>
      <c r="D382" s="28">
        <f t="shared" si="59"/>
        <v>0</v>
      </c>
      <c r="E382" s="28">
        <f t="shared" si="63"/>
        <v>0</v>
      </c>
      <c r="F382" s="28">
        <f t="shared" si="60"/>
        <v>0</v>
      </c>
      <c r="G382" s="28">
        <f t="shared" si="61"/>
        <v>0</v>
      </c>
      <c r="H382" s="28">
        <f t="shared" si="64"/>
        <v>0</v>
      </c>
      <c r="I382" s="28">
        <f t="shared" si="55"/>
        <v>0</v>
      </c>
      <c r="J382" s="28">
        <f t="shared" si="62"/>
        <v>357521.11878102849</v>
      </c>
      <c r="K382" s="28">
        <f t="shared" si="65"/>
        <v>357521.11878102849</v>
      </c>
      <c r="L382" s="28">
        <f>IF(E382="","",$M$5*C382)</f>
        <v>0</v>
      </c>
      <c r="M382" s="29">
        <f>IF(E382="","",SUM($L$31:L382))</f>
        <v>3576.858242826218</v>
      </c>
    </row>
    <row r="383" spans="1:13" x14ac:dyDescent="0.2">
      <c r="A383" s="23" t="str">
        <f t="shared" si="56"/>
        <v/>
      </c>
      <c r="B383" s="24" t="str">
        <f t="shared" si="57"/>
        <v/>
      </c>
      <c r="C383" s="28">
        <f t="shared" si="58"/>
        <v>0</v>
      </c>
      <c r="D383" s="28">
        <f t="shared" si="59"/>
        <v>0</v>
      </c>
      <c r="E383" s="28">
        <f t="shared" si="63"/>
        <v>0</v>
      </c>
      <c r="F383" s="28">
        <f t="shared" si="60"/>
        <v>0</v>
      </c>
      <c r="G383" s="28">
        <f t="shared" si="61"/>
        <v>0</v>
      </c>
      <c r="H383" s="28">
        <f t="shared" si="64"/>
        <v>0</v>
      </c>
      <c r="I383" s="28">
        <f t="shared" si="55"/>
        <v>0</v>
      </c>
      <c r="J383" s="28">
        <f t="shared" si="62"/>
        <v>358111.59397584881</v>
      </c>
      <c r="K383" s="28">
        <f t="shared" si="65"/>
        <v>358111.59397584881</v>
      </c>
      <c r="L383" s="28">
        <f>IF(E383="","",$M$5*C383)</f>
        <v>0</v>
      </c>
      <c r="M383" s="29">
        <f>IF(E383="","",SUM($L$31:L383))</f>
        <v>3576.858242826218</v>
      </c>
    </row>
    <row r="384" spans="1:13" x14ac:dyDescent="0.2">
      <c r="A384" s="23" t="str">
        <f t="shared" si="56"/>
        <v/>
      </c>
      <c r="B384" s="24" t="str">
        <f t="shared" si="57"/>
        <v/>
      </c>
      <c r="C384" s="28">
        <f t="shared" si="58"/>
        <v>0</v>
      </c>
      <c r="D384" s="28">
        <f t="shared" si="59"/>
        <v>0</v>
      </c>
      <c r="E384" s="28">
        <f t="shared" si="63"/>
        <v>0</v>
      </c>
      <c r="F384" s="28">
        <f t="shared" si="60"/>
        <v>0</v>
      </c>
      <c r="G384" s="28">
        <f t="shared" si="61"/>
        <v>0</v>
      </c>
      <c r="H384" s="28">
        <f t="shared" si="64"/>
        <v>0</v>
      </c>
      <c r="I384" s="28">
        <f t="shared" si="55"/>
        <v>0</v>
      </c>
      <c r="J384" s="28">
        <f t="shared" si="62"/>
        <v>358703.04438846017</v>
      </c>
      <c r="K384" s="28">
        <f t="shared" si="65"/>
        <v>358703.04438846017</v>
      </c>
      <c r="L384" s="28">
        <f>IF(E384="","",$M$5*C384)</f>
        <v>0</v>
      </c>
      <c r="M384" s="29">
        <f>IF(E384="","",SUM($L$31:L384))</f>
        <v>3576.858242826218</v>
      </c>
    </row>
    <row r="385" spans="1:13" x14ac:dyDescent="0.2">
      <c r="A385" s="23" t="str">
        <f t="shared" si="56"/>
        <v/>
      </c>
      <c r="B385" s="24" t="str">
        <f t="shared" si="57"/>
        <v/>
      </c>
      <c r="C385" s="28">
        <f t="shared" si="58"/>
        <v>0</v>
      </c>
      <c r="D385" s="28">
        <f t="shared" si="59"/>
        <v>0</v>
      </c>
      <c r="E385" s="28">
        <f t="shared" si="63"/>
        <v>0</v>
      </c>
      <c r="F385" s="28">
        <f t="shared" si="60"/>
        <v>0</v>
      </c>
      <c r="G385" s="28">
        <f t="shared" si="61"/>
        <v>0</v>
      </c>
      <c r="H385" s="28">
        <f t="shared" si="64"/>
        <v>0</v>
      </c>
      <c r="I385" s="28">
        <f t="shared" si="55"/>
        <v>0</v>
      </c>
      <c r="J385" s="28">
        <f t="shared" si="62"/>
        <v>359295.47162951401</v>
      </c>
      <c r="K385" s="28">
        <f t="shared" si="65"/>
        <v>359295.47162951401</v>
      </c>
      <c r="L385" s="28">
        <f>IF(E385="","",$M$5*C385)</f>
        <v>0</v>
      </c>
      <c r="M385" s="29">
        <f>IF(E385="","",SUM($L$31:L385))</f>
        <v>3576.858242826218</v>
      </c>
    </row>
    <row r="386" spans="1:13" x14ac:dyDescent="0.2">
      <c r="A386" s="23" t="str">
        <f t="shared" si="56"/>
        <v/>
      </c>
      <c r="B386" s="24" t="str">
        <f t="shared" si="57"/>
        <v/>
      </c>
      <c r="C386" s="28">
        <f t="shared" si="58"/>
        <v>0</v>
      </c>
      <c r="D386" s="28">
        <f t="shared" si="59"/>
        <v>0</v>
      </c>
      <c r="E386" s="28">
        <f t="shared" si="63"/>
        <v>0</v>
      </c>
      <c r="F386" s="28">
        <f t="shared" si="60"/>
        <v>0</v>
      </c>
      <c r="G386" s="28">
        <f t="shared" si="61"/>
        <v>0</v>
      </c>
      <c r="H386" s="28">
        <f t="shared" si="64"/>
        <v>0</v>
      </c>
      <c r="I386" s="28">
        <f t="shared" si="55"/>
        <v>0</v>
      </c>
      <c r="J386" s="28">
        <f t="shared" si="62"/>
        <v>359888.87731232191</v>
      </c>
      <c r="K386" s="28">
        <f t="shared" si="65"/>
        <v>359888.87731232191</v>
      </c>
      <c r="L386" s="28">
        <f>IF(E386="","",$M$5*C386)</f>
        <v>0</v>
      </c>
      <c r="M386" s="29">
        <f>IF(E386="","",SUM($L$31:L386))</f>
        <v>3576.858242826218</v>
      </c>
    </row>
    <row r="387" spans="1:13" x14ac:dyDescent="0.2">
      <c r="A387" s="23" t="str">
        <f t="shared" si="56"/>
        <v/>
      </c>
      <c r="B387" s="24" t="str">
        <f t="shared" si="57"/>
        <v/>
      </c>
      <c r="C387" s="28">
        <f t="shared" si="58"/>
        <v>0</v>
      </c>
      <c r="D387" s="28">
        <f t="shared" si="59"/>
        <v>0</v>
      </c>
      <c r="E387" s="28">
        <f t="shared" si="63"/>
        <v>0</v>
      </c>
      <c r="F387" s="28">
        <f t="shared" si="60"/>
        <v>0</v>
      </c>
      <c r="G387" s="28">
        <f t="shared" si="61"/>
        <v>0</v>
      </c>
      <c r="H387" s="28">
        <f t="shared" si="64"/>
        <v>0</v>
      </c>
      <c r="I387" s="28">
        <f t="shared" si="55"/>
        <v>0</v>
      </c>
      <c r="J387" s="28">
        <f t="shared" si="62"/>
        <v>360483.26305285998</v>
      </c>
      <c r="K387" s="28">
        <f t="shared" si="65"/>
        <v>360483.26305285998</v>
      </c>
      <c r="L387" s="28">
        <f>IF(E387="","",$M$5*C387)</f>
        <v>0</v>
      </c>
      <c r="M387" s="29">
        <f>IF(E387="","",SUM($L$31:L387))</f>
        <v>3576.858242826218</v>
      </c>
    </row>
    <row r="388" spans="1:13" x14ac:dyDescent="0.2">
      <c r="A388" s="23" t="str">
        <f t="shared" si="56"/>
        <v/>
      </c>
      <c r="B388" s="24" t="str">
        <f t="shared" si="57"/>
        <v/>
      </c>
      <c r="C388" s="28">
        <f t="shared" si="58"/>
        <v>0</v>
      </c>
      <c r="D388" s="28">
        <f t="shared" si="59"/>
        <v>0</v>
      </c>
      <c r="E388" s="28">
        <f t="shared" si="63"/>
        <v>0</v>
      </c>
      <c r="F388" s="28">
        <f t="shared" si="60"/>
        <v>0</v>
      </c>
      <c r="G388" s="28">
        <f t="shared" si="61"/>
        <v>0</v>
      </c>
      <c r="H388" s="28">
        <f t="shared" si="64"/>
        <v>0</v>
      </c>
      <c r="I388" s="28">
        <f t="shared" si="55"/>
        <v>0</v>
      </c>
      <c r="J388" s="28">
        <f t="shared" si="62"/>
        <v>361078.63046977326</v>
      </c>
      <c r="K388" s="28">
        <f t="shared" si="65"/>
        <v>361078.63046977326</v>
      </c>
      <c r="L388" s="28">
        <f>IF(E388="","",$M$5*C388)</f>
        <v>0</v>
      </c>
      <c r="M388" s="29">
        <f>IF(E388="","",SUM($L$31:L388))</f>
        <v>3576.858242826218</v>
      </c>
    </row>
    <row r="389" spans="1:13" x14ac:dyDescent="0.2">
      <c r="A389" s="23" t="str">
        <f t="shared" si="56"/>
        <v/>
      </c>
      <c r="B389" s="24" t="str">
        <f t="shared" si="57"/>
        <v/>
      </c>
      <c r="C389" s="28">
        <f t="shared" si="58"/>
        <v>0</v>
      </c>
      <c r="D389" s="28">
        <f t="shared" si="59"/>
        <v>0</v>
      </c>
      <c r="E389" s="28">
        <f t="shared" si="63"/>
        <v>0</v>
      </c>
      <c r="F389" s="28">
        <f t="shared" si="60"/>
        <v>0</v>
      </c>
      <c r="G389" s="28">
        <f t="shared" si="61"/>
        <v>0</v>
      </c>
      <c r="H389" s="28">
        <f t="shared" si="64"/>
        <v>0</v>
      </c>
      <c r="I389" s="28">
        <f t="shared" si="55"/>
        <v>0</v>
      </c>
      <c r="J389" s="28">
        <f t="shared" si="62"/>
        <v>361674.98118438007</v>
      </c>
      <c r="K389" s="28">
        <f t="shared" si="65"/>
        <v>361674.98118438007</v>
      </c>
      <c r="L389" s="28">
        <f>IF(E389="","",$M$5*C389)</f>
        <v>0</v>
      </c>
      <c r="M389" s="29">
        <f>IF(E389="","",SUM($L$31:L389))</f>
        <v>3576.858242826218</v>
      </c>
    </row>
    <row r="390" spans="1:13" x14ac:dyDescent="0.2">
      <c r="A390" s="23" t="str">
        <f t="shared" si="56"/>
        <v/>
      </c>
      <c r="B390" s="24" t="str">
        <f t="shared" si="57"/>
        <v/>
      </c>
      <c r="C390" s="28">
        <f t="shared" si="58"/>
        <v>0</v>
      </c>
      <c r="D390" s="28">
        <f t="shared" si="59"/>
        <v>0</v>
      </c>
      <c r="E390" s="28">
        <f t="shared" si="63"/>
        <v>0</v>
      </c>
      <c r="F390" s="28">
        <f t="shared" si="60"/>
        <v>0</v>
      </c>
      <c r="G390" s="28">
        <f t="shared" si="61"/>
        <v>0</v>
      </c>
      <c r="H390" s="28">
        <f t="shared" si="64"/>
        <v>0</v>
      </c>
      <c r="I390" s="28">
        <f t="shared" si="55"/>
        <v>0</v>
      </c>
      <c r="J390" s="28">
        <f t="shared" si="62"/>
        <v>362272.31682067655</v>
      </c>
      <c r="K390" s="28">
        <f t="shared" si="65"/>
        <v>362272.31682067655</v>
      </c>
      <c r="L390" s="28">
        <f>IF(E390="","",$M$5*C390)</f>
        <v>0</v>
      </c>
      <c r="M390" s="29">
        <f>IF(E390="","",SUM($L$31:L390))</f>
        <v>3576.858242826218</v>
      </c>
    </row>
    <row r="391" spans="1:13" x14ac:dyDescent="0.2">
      <c r="A391" s="25"/>
      <c r="B391" s="27" t="s">
        <v>39</v>
      </c>
      <c r="C391" s="25"/>
      <c r="D391" s="25"/>
      <c r="E391" s="25"/>
      <c r="F391" s="25"/>
      <c r="G391" s="25"/>
      <c r="H391" s="25"/>
      <c r="I391" s="25"/>
      <c r="J391" s="25"/>
      <c r="K391" s="25"/>
      <c r="L391" s="25"/>
      <c r="M391" s="25"/>
    </row>
  </sheetData>
  <sheetProtection algorithmName="SHA-512" hashValue="Eqma6dUwXVaxYWZxUjvlEME7Kh+EJM1ereG6bwDQIZ4nnz7HIb8H95f1jsKR/QvcqP8pLXlVQ+hm2ZWqeIgC8A==" saltValue="nJ0ckaYTcaDehSNiLmRGzA==" spinCount="100000" sheet="1" formatCells="0" formatColumns="0" formatRows="0" insertColumns="0" insertRows="0" insertHyperlinks="0" deleteColumns="0" deleteRows="0" sort="0" autoFilter="0" pivotTables="0"/>
  <mergeCells count="2">
    <mergeCell ref="G1:H1"/>
    <mergeCell ref="A2:C2"/>
  </mergeCells>
  <phoneticPr fontId="3" type="noConversion"/>
  <dataValidations count="1">
    <dataValidation type="decimal" errorStyle="information" allowBlank="1" showInputMessage="1" showErrorMessage="1" errorTitle="Arvorajoite" error="Arvon oltava välillä 0-30 vuotta." sqref="E19" xr:uid="{00000000-0002-0000-0000-000000000000}">
      <formula1>0</formula1>
      <formula2>30</formula2>
    </dataValidation>
  </dataValidations>
  <printOptions horizontalCentered="1"/>
  <pageMargins left="0.51181102362204722" right="0.51181102362204722" top="0.51181102362204722" bottom="0.51181102362204722" header="0.51181102362204722" footer="0.23622047244094491"/>
  <pageSetup scale="81" fitToHeight="0" orientation="portrait" r:id="rId1"/>
  <headerFooter scaleWithDoc="0">
    <oddFooter>&amp;L&amp;8https://pankkiasiat.fi&amp;R&amp;8Page &amp;P of &amp;N</oddFooter>
    <firstFooter>&amp;R&amp;8&amp;P of &amp;N</first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4</vt:i4>
      </vt:variant>
    </vt:vector>
  </HeadingPairs>
  <TitlesOfParts>
    <vt:vector size="6" baseType="lpstr">
      <vt:lpstr>Lisälainalaskuri</vt:lpstr>
      <vt:lpstr>Sheet1</vt:lpstr>
      <vt:lpstr>LLpaivays</vt:lpstr>
      <vt:lpstr>LLperiodi</vt:lpstr>
      <vt:lpstr>Lisälainalaskuri!Tulostusalue</vt:lpstr>
      <vt:lpstr>Lisälainalaskuri!Tulostusotsikot</vt:lpstr>
    </vt:vector>
  </TitlesOfParts>
  <Company>Pankkiasiat.fi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Lisälainalaskuri</dc:title>
  <dc:creator>https://pankkiasiat.fi</dc:creator>
  <dc:description>(c) Pankkiasiat.fi 2017</dc:description>
  <cp:lastModifiedBy>MK</cp:lastModifiedBy>
  <cp:lastPrinted>2015-02-18T21:06:28Z</cp:lastPrinted>
  <dcterms:created xsi:type="dcterms:W3CDTF">2005-04-07T23:28:21Z</dcterms:created>
  <dcterms:modified xsi:type="dcterms:W3CDTF">2018-09-21T17:18:15Z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Pankkiasiat.fi</vt:lpwstr>
  </property>
  <property fmtid="{D5CDD505-2E9C-101B-9397-08002B2CF9AE}" pid="3" name="Version">
    <vt:lpwstr>3.0</vt:lpwstr>
  </property>
</Properties>
</file>