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mc:AlternateContent xmlns:mc="http://schemas.openxmlformats.org/markup-compatibility/2006">
    <mc:Choice Requires="x15">
      <x15ac:absPath xmlns:x15ac="http://schemas.microsoft.com/office/spreadsheetml/2010/11/ac" url="C:\Users\MK\Documents\Webkehitys\Drupal\Pankkiasiat\laskelmat\"/>
    </mc:Choice>
  </mc:AlternateContent>
  <xr:revisionPtr revIDLastSave="0" documentId="13_ncr:1_{B773D79E-23B4-4562-8B02-10DD163D1FFD}" xr6:coauthVersionLast="40" xr6:coauthVersionMax="40" xr10:uidLastSave="{00000000-0000-0000-0000-000000000000}"/>
  <bookViews>
    <workbookView xWindow="12255" yWindow="390" windowWidth="14190" windowHeight="14685" firstSheet="1" activeTab="1" xr2:uid="{00000000-000D-0000-FFFF-FFFF00000000}"/>
  </bookViews>
  <sheets>
    <sheet name="©" sheetId="2" state="veryHidden" r:id="rId1"/>
    <sheet name="Tuottolaskuri" sheetId="1" r:id="rId2"/>
  </sheets>
  <definedNames>
    <definedName name="kaavio_jakso">OFFSET(Tuottolaskuri!$B$27,1,0,Tuottolaskuri!$D$5+1,1)</definedName>
    <definedName name="kaavio_talletukset">OFFSET(Tuottolaskuri!$I$27,1,0,Tuottolaskuri!$D$5+1,1)</definedName>
    <definedName name="kaavio_tuotto">OFFSET(Tuottolaskuri!$H$27,1,0,Tuottolaskuri!$D$5+1,1)</definedName>
    <definedName name="satunnaistuotto">Tuottolaskuri!$D$22</definedName>
    <definedName name="sijoitusväli">{"Vuosi";"Kuukausi";"Viikko";"Päivä"}</definedName>
    <definedName name="solver_adj" localSheetId="1" hidden="1">Tuottolaskuri!$D$7,Tuottolaskuri!$C$9,Tuottolaskuri!$D$6</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Tuottolaskuri!#REF!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_xlnm.Print_Area" localSheetId="1">Tuottolaskuri!$A$1:$J$48</definedName>
    <definedName name="_xlnm.Print_Titles" localSheetId="1">Tuottolaskuri!$27:$27</definedName>
    <definedName name="tuottoväli">INDEX({1,12,52,365},MATCH(Tuottolaskuri!$D$10,sijoitusväli,0))</definedName>
    <definedName name="ylimääräiset_sijoitukset">Tuottolaskuri!$G$27</definedName>
  </definedNames>
  <calcPr calcId="181029"/>
</workbook>
</file>

<file path=xl/calcChain.xml><?xml version="1.0" encoding="utf-8"?>
<calcChain xmlns="http://schemas.openxmlformats.org/spreadsheetml/2006/main">
  <c r="I28" i="1" l="1"/>
  <c r="D4" i="1" l="1"/>
  <c r="J1" i="1"/>
  <c r="E28" i="1" l="1"/>
  <c r="H28" i="1" s="1"/>
  <c r="B29" i="1" l="1"/>
  <c r="C29" i="1" l="1"/>
  <c r="D29" i="1" s="1"/>
  <c r="E29" i="1"/>
  <c r="F29" i="1"/>
  <c r="B30" i="1"/>
  <c r="G5" i="1"/>
  <c r="F28" i="1"/>
  <c r="I29" i="1" l="1"/>
  <c r="C30" i="1"/>
  <c r="B31" i="1"/>
  <c r="F30" i="1"/>
  <c r="I30" i="1" s="1"/>
  <c r="B32" i="1" l="1"/>
  <c r="C31" i="1"/>
  <c r="F31" i="1"/>
  <c r="J29" i="1"/>
  <c r="I31" i="1" l="1"/>
  <c r="F32" i="1"/>
  <c r="B33" i="1"/>
  <c r="C32" i="1"/>
  <c r="H29" i="1"/>
  <c r="I32" i="1" l="1"/>
  <c r="B34" i="1"/>
  <c r="C33" i="1"/>
  <c r="F33" i="1"/>
  <c r="D30" i="1"/>
  <c r="E30" i="1"/>
  <c r="I33" i="1" l="1"/>
  <c r="C34" i="1"/>
  <c r="F34" i="1"/>
  <c r="I34" i="1" s="1"/>
  <c r="B35" i="1"/>
  <c r="J30" i="1"/>
  <c r="H30" i="1"/>
  <c r="F35" i="1" l="1"/>
  <c r="I35" i="1" s="1"/>
  <c r="C35" i="1"/>
  <c r="B36" i="1"/>
  <c r="E31" i="1"/>
  <c r="D31" i="1"/>
  <c r="F36" i="1" l="1"/>
  <c r="I36" i="1" s="1"/>
  <c r="B37" i="1"/>
  <c r="C36" i="1"/>
  <c r="J31" i="1"/>
  <c r="H31" i="1"/>
  <c r="B38" i="1" l="1"/>
  <c r="C37" i="1"/>
  <c r="F37" i="1"/>
  <c r="I37" i="1" s="1"/>
  <c r="E32" i="1"/>
  <c r="D32" i="1"/>
  <c r="F38" i="1" l="1"/>
  <c r="I38" i="1" s="1"/>
  <c r="C38" i="1"/>
  <c r="B39" i="1"/>
  <c r="I39" i="1" s="1"/>
  <c r="J32" i="1"/>
  <c r="H32" i="1"/>
  <c r="B40" i="1" l="1"/>
  <c r="I40" i="1" s="1"/>
  <c r="F39" i="1"/>
  <c r="C39" i="1"/>
  <c r="D33" i="1"/>
  <c r="E33" i="1"/>
  <c r="F40" i="1" l="1"/>
  <c r="C40" i="1"/>
  <c r="B41" i="1"/>
  <c r="I41" i="1" s="1"/>
  <c r="J33" i="1"/>
  <c r="H33" i="1"/>
  <c r="C41" i="1" l="1"/>
  <c r="F41" i="1"/>
  <c r="B42" i="1"/>
  <c r="I42" i="1" s="1"/>
  <c r="E34" i="1"/>
  <c r="D34" i="1"/>
  <c r="J34" i="1" l="1"/>
  <c r="B43" i="1"/>
  <c r="I43" i="1" s="1"/>
  <c r="C42" i="1"/>
  <c r="F42" i="1"/>
  <c r="H34" i="1"/>
  <c r="B44" i="1" l="1"/>
  <c r="I44" i="1" s="1"/>
  <c r="F43" i="1"/>
  <c r="C43" i="1"/>
  <c r="E35" i="1"/>
  <c r="D35" i="1"/>
  <c r="F44" i="1" l="1"/>
  <c r="B45" i="1"/>
  <c r="I45" i="1" s="1"/>
  <c r="C44" i="1"/>
  <c r="J35" i="1"/>
  <c r="H35" i="1"/>
  <c r="C45" i="1" l="1"/>
  <c r="F45" i="1"/>
  <c r="B46" i="1"/>
  <c r="I46" i="1" s="1"/>
  <c r="D36" i="1"/>
  <c r="E36" i="1"/>
  <c r="H36" i="1" l="1"/>
  <c r="E37" i="1" s="1"/>
  <c r="C46" i="1"/>
  <c r="B47" i="1"/>
  <c r="I47" i="1" s="1"/>
  <c r="F46" i="1"/>
  <c r="D37" i="1"/>
  <c r="J37" i="1" s="1"/>
  <c r="J36" i="1"/>
  <c r="B48" i="1" l="1"/>
  <c r="I48" i="1" s="1"/>
  <c r="C47" i="1"/>
  <c r="F47" i="1"/>
  <c r="H37" i="1"/>
  <c r="F48" i="1" l="1"/>
  <c r="C48" i="1"/>
  <c r="B49" i="1"/>
  <c r="I49" i="1" s="1"/>
  <c r="E38" i="1"/>
  <c r="D38" i="1"/>
  <c r="C49" i="1" l="1"/>
  <c r="F49" i="1"/>
  <c r="B50" i="1"/>
  <c r="I50" i="1" s="1"/>
  <c r="J38" i="1"/>
  <c r="H38" i="1"/>
  <c r="D39" i="1" l="1"/>
  <c r="E39" i="1"/>
  <c r="B51" i="1"/>
  <c r="I51" i="1" s="1"/>
  <c r="C50" i="1"/>
  <c r="F50" i="1"/>
  <c r="J39" i="1" l="1"/>
  <c r="H39" i="1"/>
  <c r="B52" i="1"/>
  <c r="I52" i="1" s="1"/>
  <c r="C51" i="1"/>
  <c r="F51" i="1"/>
  <c r="E40" i="1" l="1"/>
  <c r="D40" i="1"/>
  <c r="C52" i="1"/>
  <c r="F52" i="1"/>
  <c r="B53" i="1"/>
  <c r="I53" i="1" s="1"/>
  <c r="J40" i="1" l="1"/>
  <c r="H40" i="1"/>
  <c r="F53" i="1"/>
  <c r="C53" i="1"/>
  <c r="B54" i="1"/>
  <c r="I54" i="1" s="1"/>
  <c r="E41" i="1" l="1"/>
  <c r="D41" i="1"/>
  <c r="B55" i="1"/>
  <c r="I55" i="1" s="1"/>
  <c r="C54" i="1"/>
  <c r="F54" i="1"/>
  <c r="J41" i="1" l="1"/>
  <c r="H41" i="1"/>
  <c r="C55" i="1"/>
  <c r="B56" i="1"/>
  <c r="I56" i="1" s="1"/>
  <c r="F55" i="1"/>
  <c r="E42" i="1" l="1"/>
  <c r="D42" i="1"/>
  <c r="B57" i="1"/>
  <c r="I57" i="1" s="1"/>
  <c r="F56" i="1"/>
  <c r="C56" i="1"/>
  <c r="J42" i="1" l="1"/>
  <c r="H42" i="1"/>
  <c r="B58" i="1"/>
  <c r="I58" i="1" s="1"/>
  <c r="C57" i="1"/>
  <c r="F57" i="1"/>
  <c r="E43" i="1" l="1"/>
  <c r="D43" i="1"/>
  <c r="F58" i="1"/>
  <c r="B59" i="1"/>
  <c r="I59" i="1" s="1"/>
  <c r="C58" i="1"/>
  <c r="J43" i="1" l="1"/>
  <c r="H43" i="1"/>
  <c r="C59" i="1"/>
  <c r="B60" i="1"/>
  <c r="I60" i="1" s="1"/>
  <c r="F59" i="1"/>
  <c r="E44" i="1" l="1"/>
  <c r="D44" i="1"/>
  <c r="C60" i="1"/>
  <c r="B61" i="1"/>
  <c r="I61" i="1" s="1"/>
  <c r="F60" i="1"/>
  <c r="J44" i="1" l="1"/>
  <c r="H44" i="1"/>
  <c r="C61" i="1"/>
  <c r="B62" i="1"/>
  <c r="I62" i="1" s="1"/>
  <c r="F61" i="1"/>
  <c r="E45" i="1" l="1"/>
  <c r="D45" i="1"/>
  <c r="C62" i="1"/>
  <c r="B63" i="1"/>
  <c r="I63" i="1" s="1"/>
  <c r="F62" i="1"/>
  <c r="J45" i="1" l="1"/>
  <c r="H45" i="1"/>
  <c r="F63" i="1"/>
  <c r="B64" i="1"/>
  <c r="I64" i="1" s="1"/>
  <c r="C63" i="1"/>
  <c r="E46" i="1" l="1"/>
  <c r="D46" i="1"/>
  <c r="B65" i="1"/>
  <c r="I65" i="1" s="1"/>
  <c r="F64" i="1"/>
  <c r="C64" i="1"/>
  <c r="J46" i="1" l="1"/>
  <c r="H46" i="1"/>
  <c r="B66" i="1"/>
  <c r="I66" i="1" s="1"/>
  <c r="C65" i="1"/>
  <c r="F65" i="1"/>
  <c r="E47" i="1" l="1"/>
  <c r="D47" i="1"/>
  <c r="F66" i="1"/>
  <c r="B67" i="1"/>
  <c r="I67" i="1" s="1"/>
  <c r="C66" i="1"/>
  <c r="J47" i="1" l="1"/>
  <c r="H47" i="1"/>
  <c r="C67" i="1"/>
  <c r="B68" i="1"/>
  <c r="I68" i="1" s="1"/>
  <c r="F67" i="1"/>
  <c r="D48" i="1" l="1"/>
  <c r="E48" i="1"/>
  <c r="C68" i="1"/>
  <c r="F68" i="1"/>
  <c r="B69" i="1"/>
  <c r="I69" i="1" s="1"/>
  <c r="J48" i="1" l="1"/>
  <c r="H48" i="1"/>
  <c r="B70" i="1"/>
  <c r="I70" i="1" s="1"/>
  <c r="F69" i="1"/>
  <c r="C69" i="1"/>
  <c r="E49" i="1" l="1"/>
  <c r="D49" i="1"/>
  <c r="C70" i="1"/>
  <c r="F70" i="1"/>
  <c r="B71" i="1"/>
  <c r="I71" i="1" s="1"/>
  <c r="J49" i="1" l="1"/>
  <c r="H49" i="1"/>
  <c r="F71" i="1"/>
  <c r="B72" i="1"/>
  <c r="I72" i="1" s="1"/>
  <c r="C71" i="1"/>
  <c r="E50" i="1" l="1"/>
  <c r="D50" i="1"/>
  <c r="C72" i="1"/>
  <c r="B73" i="1"/>
  <c r="I73" i="1" s="1"/>
  <c r="F72" i="1"/>
  <c r="J50" i="1" l="1"/>
  <c r="H50" i="1"/>
  <c r="C73" i="1"/>
  <c r="F73" i="1"/>
  <c r="B74" i="1"/>
  <c r="I74" i="1" s="1"/>
  <c r="D51" i="1" l="1"/>
  <c r="H51" i="1" s="1"/>
  <c r="E51" i="1"/>
  <c r="B75" i="1"/>
  <c r="I75" i="1" s="1"/>
  <c r="C74" i="1"/>
  <c r="F74" i="1"/>
  <c r="E52" i="1" l="1"/>
  <c r="D52" i="1"/>
  <c r="J52" i="1" s="1"/>
  <c r="J51" i="1"/>
  <c r="C75" i="1"/>
  <c r="F75" i="1"/>
  <c r="B76" i="1"/>
  <c r="I76" i="1" s="1"/>
  <c r="H52" i="1" l="1"/>
  <c r="C76" i="1"/>
  <c r="B77" i="1"/>
  <c r="I77" i="1" s="1"/>
  <c r="F76" i="1"/>
  <c r="E53" i="1" l="1"/>
  <c r="D53" i="1"/>
  <c r="B78" i="1"/>
  <c r="I78" i="1" s="1"/>
  <c r="F77" i="1"/>
  <c r="C77" i="1"/>
  <c r="J53" i="1" l="1"/>
  <c r="H53" i="1"/>
  <c r="C78" i="1"/>
  <c r="F78" i="1"/>
  <c r="B79" i="1"/>
  <c r="I79" i="1" s="1"/>
  <c r="E54" i="1" l="1"/>
  <c r="D54" i="1"/>
  <c r="F79" i="1"/>
  <c r="C79" i="1"/>
  <c r="B80" i="1"/>
  <c r="I80" i="1" s="1"/>
  <c r="J54" i="1" l="1"/>
  <c r="H54" i="1"/>
  <c r="B81" i="1"/>
  <c r="I81" i="1" s="1"/>
  <c r="F80" i="1"/>
  <c r="C80" i="1"/>
  <c r="E55" i="1" l="1"/>
  <c r="D55" i="1"/>
  <c r="C81" i="1"/>
  <c r="F81" i="1"/>
  <c r="B82" i="1"/>
  <c r="I82" i="1" s="1"/>
  <c r="J55" i="1" l="1"/>
  <c r="H55" i="1"/>
  <c r="F82" i="1"/>
  <c r="C82" i="1"/>
  <c r="B83" i="1"/>
  <c r="I83" i="1" s="1"/>
  <c r="E56" i="1" l="1"/>
  <c r="D56" i="1"/>
  <c r="C83" i="1"/>
  <c r="F83" i="1"/>
  <c r="B84" i="1"/>
  <c r="I84" i="1" s="1"/>
  <c r="J56" i="1" l="1"/>
  <c r="H56" i="1"/>
  <c r="B85" i="1"/>
  <c r="I85" i="1" s="1"/>
  <c r="C84" i="1"/>
  <c r="F84" i="1"/>
  <c r="E57" i="1" l="1"/>
  <c r="D57" i="1"/>
  <c r="F85" i="1"/>
  <c r="B86" i="1"/>
  <c r="I86" i="1" s="1"/>
  <c r="C85" i="1"/>
  <c r="J57" i="1" l="1"/>
  <c r="H57" i="1"/>
  <c r="C86" i="1"/>
  <c r="B87" i="1"/>
  <c r="I87" i="1" s="1"/>
  <c r="F86" i="1"/>
  <c r="D58" i="1" l="1"/>
  <c r="E58" i="1"/>
  <c r="F87" i="1"/>
  <c r="B88" i="1"/>
  <c r="I88" i="1" s="1"/>
  <c r="C87" i="1"/>
  <c r="H58" i="1" l="1"/>
  <c r="E59" i="1"/>
  <c r="D59" i="1"/>
  <c r="J59" i="1" s="1"/>
  <c r="J58" i="1"/>
  <c r="B89" i="1"/>
  <c r="I89" i="1" s="1"/>
  <c r="F88" i="1"/>
  <c r="C88" i="1"/>
  <c r="H59" i="1" l="1"/>
  <c r="F89" i="1"/>
  <c r="B90" i="1"/>
  <c r="I90" i="1" s="1"/>
  <c r="C89" i="1"/>
  <c r="E60" i="1" l="1"/>
  <c r="D60" i="1"/>
  <c r="F90" i="1"/>
  <c r="B91" i="1"/>
  <c r="I91" i="1" s="1"/>
  <c r="C90" i="1"/>
  <c r="J60" i="1" l="1"/>
  <c r="H60" i="1"/>
  <c r="B92" i="1"/>
  <c r="I92" i="1" s="1"/>
  <c r="F91" i="1"/>
  <c r="C91" i="1"/>
  <c r="E61" i="1" l="1"/>
  <c r="D61" i="1"/>
  <c r="B93" i="1"/>
  <c r="I93" i="1" s="1"/>
  <c r="F92" i="1"/>
  <c r="C92" i="1"/>
  <c r="J61" i="1" l="1"/>
  <c r="H61" i="1"/>
  <c r="B94" i="1"/>
  <c r="I94" i="1" s="1"/>
  <c r="C93" i="1"/>
  <c r="F93" i="1"/>
  <c r="E62" i="1" l="1"/>
  <c r="D62" i="1"/>
  <c r="C94" i="1"/>
  <c r="B95" i="1"/>
  <c r="I95" i="1" s="1"/>
  <c r="F94" i="1"/>
  <c r="J62" i="1" l="1"/>
  <c r="H62" i="1"/>
  <c r="B96" i="1"/>
  <c r="I96" i="1" s="1"/>
  <c r="C95" i="1"/>
  <c r="F95" i="1"/>
  <c r="E63" i="1" l="1"/>
  <c r="D63" i="1"/>
  <c r="B97" i="1"/>
  <c r="I97" i="1" s="1"/>
  <c r="F96" i="1"/>
  <c r="C96" i="1"/>
  <c r="J63" i="1" l="1"/>
  <c r="H63" i="1"/>
  <c r="F97" i="1"/>
  <c r="B98" i="1"/>
  <c r="I98" i="1" s="1"/>
  <c r="C97" i="1"/>
  <c r="E64" i="1" l="1"/>
  <c r="D64" i="1"/>
  <c r="F98" i="1"/>
  <c r="C98" i="1"/>
  <c r="B99" i="1"/>
  <c r="I99" i="1" s="1"/>
  <c r="J64" i="1" l="1"/>
  <c r="H64" i="1"/>
  <c r="C99" i="1"/>
  <c r="F99" i="1"/>
  <c r="B100" i="1"/>
  <c r="I100" i="1" s="1"/>
  <c r="E65" i="1" l="1"/>
  <c r="D65" i="1"/>
  <c r="C100" i="1"/>
  <c r="F100" i="1"/>
  <c r="B101" i="1"/>
  <c r="I101" i="1" s="1"/>
  <c r="J65" i="1" l="1"/>
  <c r="H65" i="1"/>
  <c r="B102" i="1"/>
  <c r="I102" i="1" s="1"/>
  <c r="C101" i="1"/>
  <c r="F101" i="1"/>
  <c r="E66" i="1" l="1"/>
  <c r="D66" i="1"/>
  <c r="C102" i="1"/>
  <c r="B103" i="1"/>
  <c r="I103" i="1" s="1"/>
  <c r="F102" i="1"/>
  <c r="J66" i="1" l="1"/>
  <c r="H66" i="1"/>
  <c r="F103" i="1"/>
  <c r="B104" i="1"/>
  <c r="I104" i="1" s="1"/>
  <c r="C103" i="1"/>
  <c r="E67" i="1" l="1"/>
  <c r="D67" i="1"/>
  <c r="B105" i="1"/>
  <c r="I105" i="1" s="1"/>
  <c r="C104" i="1"/>
  <c r="F104" i="1"/>
  <c r="J67" i="1" l="1"/>
  <c r="H67" i="1"/>
  <c r="C105" i="1"/>
  <c r="F105" i="1"/>
  <c r="B106" i="1"/>
  <c r="I106" i="1" s="1"/>
  <c r="E68" i="1" l="1"/>
  <c r="D68" i="1"/>
  <c r="F106" i="1"/>
  <c r="C106" i="1"/>
  <c r="B107" i="1"/>
  <c r="I107" i="1" s="1"/>
  <c r="J68" i="1" l="1"/>
  <c r="H68" i="1"/>
  <c r="C107" i="1"/>
  <c r="B108" i="1"/>
  <c r="I108" i="1" s="1"/>
  <c r="F107" i="1"/>
  <c r="E69" i="1" l="1"/>
  <c r="D69" i="1"/>
  <c r="C108" i="1"/>
  <c r="F108" i="1"/>
  <c r="B109" i="1"/>
  <c r="I109" i="1" s="1"/>
  <c r="J69" i="1" l="1"/>
  <c r="H69" i="1"/>
  <c r="B110" i="1"/>
  <c r="I110" i="1" s="1"/>
  <c r="C109" i="1"/>
  <c r="F109" i="1"/>
  <c r="E70" i="1" l="1"/>
  <c r="D70" i="1"/>
  <c r="F110" i="1"/>
  <c r="B111" i="1"/>
  <c r="I111" i="1" s="1"/>
  <c r="C110" i="1"/>
  <c r="J70" i="1" l="1"/>
  <c r="H70" i="1"/>
  <c r="B112" i="1"/>
  <c r="I112" i="1" s="1"/>
  <c r="F111" i="1"/>
  <c r="C111" i="1"/>
  <c r="E71" i="1" l="1"/>
  <c r="D71" i="1"/>
  <c r="B113" i="1"/>
  <c r="I113" i="1" s="1"/>
  <c r="C112" i="1"/>
  <c r="F112" i="1"/>
  <c r="J71" i="1" l="1"/>
  <c r="H71" i="1"/>
  <c r="C113" i="1"/>
  <c r="F113" i="1"/>
  <c r="B114" i="1"/>
  <c r="I114" i="1" s="1"/>
  <c r="E72" i="1" l="1"/>
  <c r="D72" i="1"/>
  <c r="C114" i="1"/>
  <c r="F114" i="1"/>
  <c r="B115" i="1"/>
  <c r="I115" i="1" s="1"/>
  <c r="J72" i="1" l="1"/>
  <c r="H72" i="1"/>
  <c r="C115" i="1"/>
  <c r="F115" i="1"/>
  <c r="B116" i="1"/>
  <c r="I116" i="1" s="1"/>
  <c r="E73" i="1" l="1"/>
  <c r="D73" i="1"/>
  <c r="F116" i="1"/>
  <c r="B117" i="1"/>
  <c r="I117" i="1" s="1"/>
  <c r="C116" i="1"/>
  <c r="J73" i="1" l="1"/>
  <c r="H73" i="1"/>
  <c r="F117" i="1"/>
  <c r="B118" i="1"/>
  <c r="I118" i="1" s="1"/>
  <c r="C117" i="1"/>
  <c r="E74" i="1" l="1"/>
  <c r="D74" i="1"/>
  <c r="F118" i="1"/>
  <c r="B119" i="1"/>
  <c r="I119" i="1" s="1"/>
  <c r="C118" i="1"/>
  <c r="J74" i="1" l="1"/>
  <c r="H74" i="1"/>
  <c r="F119" i="1"/>
  <c r="B120" i="1"/>
  <c r="I120" i="1" s="1"/>
  <c r="C119" i="1"/>
  <c r="E75" i="1" l="1"/>
  <c r="D75" i="1"/>
  <c r="C120" i="1"/>
  <c r="B121" i="1"/>
  <c r="I121" i="1" s="1"/>
  <c r="F120" i="1"/>
  <c r="J75" i="1" l="1"/>
  <c r="H75" i="1"/>
  <c r="C121" i="1"/>
  <c r="B122" i="1"/>
  <c r="I122" i="1" s="1"/>
  <c r="F121" i="1"/>
  <c r="E76" i="1" l="1"/>
  <c r="D76" i="1"/>
  <c r="C122" i="1"/>
  <c r="F122" i="1"/>
  <c r="B123" i="1"/>
  <c r="I123" i="1" s="1"/>
  <c r="J76" i="1" l="1"/>
  <c r="H76" i="1"/>
  <c r="C123" i="1"/>
  <c r="F123" i="1"/>
  <c r="B124" i="1"/>
  <c r="I124" i="1" s="1"/>
  <c r="D77" i="1" l="1"/>
  <c r="E77" i="1"/>
  <c r="C124" i="1"/>
  <c r="B125" i="1"/>
  <c r="I125" i="1" s="1"/>
  <c r="F124" i="1"/>
  <c r="J77" i="1" l="1"/>
  <c r="H77" i="1"/>
  <c r="C125" i="1"/>
  <c r="B126" i="1"/>
  <c r="I126" i="1" s="1"/>
  <c r="F125" i="1"/>
  <c r="E78" i="1" l="1"/>
  <c r="D78" i="1"/>
  <c r="C126" i="1"/>
  <c r="F126" i="1"/>
  <c r="B127" i="1"/>
  <c r="I127" i="1" s="1"/>
  <c r="J78" i="1" l="1"/>
  <c r="H78" i="1"/>
  <c r="C127" i="1"/>
  <c r="F127" i="1"/>
  <c r="B128" i="1"/>
  <c r="I128" i="1" s="1"/>
  <c r="D79" i="1" l="1"/>
  <c r="H79" i="1" s="1"/>
  <c r="E79" i="1"/>
  <c r="C128" i="1"/>
  <c r="F128" i="1"/>
  <c r="D80" i="1" l="1"/>
  <c r="J80" i="1" s="1"/>
  <c r="E80" i="1"/>
  <c r="J79" i="1"/>
  <c r="D25" i="1"/>
  <c r="H8" i="1"/>
  <c r="H80" i="1" l="1"/>
  <c r="E81" i="1" l="1"/>
  <c r="D81" i="1"/>
  <c r="J81" i="1" l="1"/>
  <c r="H81" i="1"/>
  <c r="E82" i="1" l="1"/>
  <c r="D82" i="1"/>
  <c r="J82" i="1" l="1"/>
  <c r="H82" i="1"/>
  <c r="E83" i="1" l="1"/>
  <c r="D83" i="1"/>
  <c r="J83" i="1" l="1"/>
  <c r="H83" i="1"/>
  <c r="E84" i="1" l="1"/>
  <c r="D84" i="1"/>
  <c r="H84" i="1" s="1"/>
  <c r="E85" i="1" l="1"/>
  <c r="D85" i="1"/>
  <c r="J85" i="1" s="1"/>
  <c r="J84" i="1"/>
  <c r="H85" i="1" l="1"/>
  <c r="E86" i="1" l="1"/>
  <c r="D86" i="1"/>
  <c r="J86" i="1" s="1"/>
  <c r="H86" i="1" l="1"/>
  <c r="E87" i="1" l="1"/>
  <c r="D87" i="1"/>
  <c r="J87" i="1" s="1"/>
  <c r="H87" i="1" l="1"/>
  <c r="E88" i="1" l="1"/>
  <c r="D88" i="1"/>
  <c r="J88" i="1" s="1"/>
  <c r="H88" i="1" l="1"/>
  <c r="E89" i="1" l="1"/>
  <c r="D89" i="1"/>
  <c r="J89" i="1" s="1"/>
  <c r="H89" i="1" l="1"/>
  <c r="E90" i="1" l="1"/>
  <c r="D90" i="1"/>
  <c r="J90" i="1" s="1"/>
  <c r="H90" i="1" l="1"/>
  <c r="D91" i="1" l="1"/>
  <c r="J91" i="1" s="1"/>
  <c r="E91" i="1"/>
  <c r="H91" i="1" l="1"/>
  <c r="E92" i="1" l="1"/>
  <c r="D92" i="1"/>
  <c r="J92" i="1" s="1"/>
  <c r="H92" i="1" l="1"/>
  <c r="E93" i="1" l="1"/>
  <c r="D93" i="1"/>
  <c r="J93" i="1" s="1"/>
  <c r="H93" i="1" l="1"/>
  <c r="D94" i="1" l="1"/>
  <c r="J94" i="1" s="1"/>
  <c r="E94" i="1"/>
  <c r="H94" i="1" l="1"/>
  <c r="E95" i="1" l="1"/>
  <c r="D95" i="1"/>
  <c r="J95" i="1" s="1"/>
  <c r="H95" i="1" l="1"/>
  <c r="D96" i="1" l="1"/>
  <c r="J96" i="1" s="1"/>
  <c r="E96" i="1"/>
  <c r="H96" i="1" l="1"/>
  <c r="E97" i="1" l="1"/>
  <c r="D97" i="1"/>
  <c r="J97" i="1" s="1"/>
  <c r="H97" i="1" l="1"/>
  <c r="E98" i="1" l="1"/>
  <c r="D98" i="1"/>
  <c r="J98" i="1" s="1"/>
  <c r="H98" i="1" l="1"/>
  <c r="E99" i="1" l="1"/>
  <c r="D99" i="1"/>
  <c r="J99" i="1" s="1"/>
  <c r="H99" i="1" l="1"/>
  <c r="D100" i="1" l="1"/>
  <c r="J100" i="1" s="1"/>
  <c r="E100" i="1"/>
  <c r="H100" i="1" l="1"/>
  <c r="D101" i="1" l="1"/>
  <c r="J101" i="1" s="1"/>
  <c r="E101" i="1"/>
  <c r="H101" i="1" l="1"/>
  <c r="E102" i="1" l="1"/>
  <c r="D102" i="1"/>
  <c r="J102" i="1" s="1"/>
  <c r="H102" i="1" l="1"/>
  <c r="D103" i="1" l="1"/>
  <c r="J103" i="1" s="1"/>
  <c r="E103" i="1"/>
  <c r="H103" i="1" l="1"/>
  <c r="E104" i="1" l="1"/>
  <c r="D104" i="1"/>
  <c r="J104" i="1" s="1"/>
  <c r="H104" i="1" l="1"/>
  <c r="E105" i="1" l="1"/>
  <c r="D105" i="1"/>
  <c r="J105" i="1" s="1"/>
  <c r="H105" i="1" l="1"/>
  <c r="E106" i="1" l="1"/>
  <c r="D106" i="1"/>
  <c r="J106" i="1" s="1"/>
  <c r="H106" i="1" l="1"/>
  <c r="E107" i="1" l="1"/>
  <c r="D107" i="1"/>
  <c r="J107" i="1" s="1"/>
  <c r="H107" i="1" l="1"/>
  <c r="E108" i="1" l="1"/>
  <c r="D108" i="1"/>
  <c r="J108" i="1" s="1"/>
  <c r="H108" i="1" l="1"/>
  <c r="D109" i="1" l="1"/>
  <c r="J109" i="1" s="1"/>
  <c r="E109" i="1"/>
  <c r="H109" i="1" l="1"/>
  <c r="E110" i="1" l="1"/>
  <c r="D110" i="1"/>
  <c r="J110" i="1" s="1"/>
  <c r="H110" i="1" l="1"/>
  <c r="E111" i="1" l="1"/>
  <c r="D111" i="1"/>
  <c r="J111" i="1" s="1"/>
  <c r="H111" i="1" l="1"/>
  <c r="E112" i="1" l="1"/>
  <c r="D112" i="1"/>
  <c r="J112" i="1" s="1"/>
  <c r="H112" i="1" l="1"/>
  <c r="E113" i="1" l="1"/>
  <c r="D113" i="1"/>
  <c r="J113" i="1" s="1"/>
  <c r="H113" i="1" l="1"/>
  <c r="E114" i="1" l="1"/>
  <c r="D114" i="1"/>
  <c r="J114" i="1" s="1"/>
  <c r="H114" i="1" l="1"/>
  <c r="E115" i="1" l="1"/>
  <c r="D115" i="1"/>
  <c r="J115" i="1" s="1"/>
  <c r="H115" i="1" l="1"/>
  <c r="E116" i="1" l="1"/>
  <c r="D116" i="1"/>
  <c r="J116" i="1" s="1"/>
  <c r="H116" i="1" l="1"/>
  <c r="E117" i="1" l="1"/>
  <c r="D117" i="1"/>
  <c r="J117" i="1" s="1"/>
  <c r="H117" i="1" l="1"/>
  <c r="E118" i="1" l="1"/>
  <c r="D118" i="1"/>
  <c r="J118" i="1" s="1"/>
  <c r="H118" i="1" l="1"/>
  <c r="E119" i="1" l="1"/>
  <c r="D119" i="1"/>
  <c r="J119" i="1" s="1"/>
  <c r="H119" i="1" l="1"/>
  <c r="E120" i="1" l="1"/>
  <c r="D120" i="1"/>
  <c r="J120" i="1" s="1"/>
  <c r="H120" i="1" l="1"/>
  <c r="E121" i="1" l="1"/>
  <c r="D121" i="1"/>
  <c r="J121" i="1" s="1"/>
  <c r="H121" i="1" l="1"/>
  <c r="E122" i="1" l="1"/>
  <c r="D122" i="1"/>
  <c r="J122" i="1" s="1"/>
  <c r="H122" i="1" l="1"/>
  <c r="E123" i="1" l="1"/>
  <c r="D123" i="1"/>
  <c r="J123" i="1" s="1"/>
  <c r="H123" i="1" l="1"/>
  <c r="E124" i="1" l="1"/>
  <c r="D124" i="1"/>
  <c r="J124" i="1" s="1"/>
  <c r="H124" i="1" l="1"/>
  <c r="E125" i="1" l="1"/>
  <c r="D125" i="1"/>
  <c r="J125" i="1" s="1"/>
  <c r="H125" i="1" l="1"/>
  <c r="E126" i="1" l="1"/>
  <c r="D126" i="1"/>
  <c r="J126" i="1" s="1"/>
  <c r="H126" i="1" l="1"/>
  <c r="E127" i="1" l="1"/>
  <c r="D127" i="1"/>
  <c r="J127" i="1" s="1"/>
  <c r="H127" i="1" l="1"/>
  <c r="E128" i="1" l="1"/>
  <c r="D128" i="1"/>
  <c r="J128" i="1" s="1"/>
  <c r="H128" i="1" l="1"/>
  <c r="H5" i="1" s="1"/>
  <c r="H10" i="1" l="1"/>
  <c r="H9" i="1" l="1"/>
  <c r="H11" i="1" s="1"/>
  <c r="H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MK</author>
    <author>MKK</author>
  </authors>
  <commentList>
    <comment ref="J3" authorId="0" shapeId="0" xr:uid="{3ABE10AC-E664-40AB-9974-80288E67AADB}">
      <text>
        <r>
          <rPr>
            <b/>
            <sz val="9"/>
            <color indexed="81"/>
            <rFont val="Tahoma"/>
            <family val="2"/>
          </rPr>
          <t>Tuottolaskuri</t>
        </r>
        <r>
          <rPr>
            <sz val="9"/>
            <color indexed="81"/>
            <rFont val="Tahoma"/>
            <family val="2"/>
          </rPr>
          <t xml:space="preserve">
Tuottolaskuri laskee monipuolisesti erilaisten arvopapereiden tai talletusten tuottoja kulut huomioiden.
Laskuri laskee esimerkiksi paljonko säästettäisiin 20 vuodessa, jos säästetään 1 euro päivässä; tai paljonko osake tuottaa 10 vuodessa, jos saadaan 10 % vuosituotto ja osingot tai veronpalautukset sijoitetaan uudestaan; tai laskea paljonko rahastosijoitus tuottaa jos palkkiomaksuja veloitetaan vuodessa tietty määrä; tai säästöistä halutaan nostaa muuten vain tietty summa mikä vaikuttaa tuleviin tuottoihin jne.
Laskuri on tehty siten, että sitä voi käyttää joustavasti melkein miten tahansa tuottojen laskennassa. Edes itse tuottoa ei tarvitse tietää, vaan sen sijaan voi syöttää tuottovälin johon tuoton uskotaan asettuvan. Ne kohdat voi jättää tyhjäksi joita ei tarvitse.
Jokainen kohta on kommentoitu ja neuvoo syöttämisessä.
</t>
        </r>
        <r>
          <rPr>
            <u/>
            <sz val="9"/>
            <color indexed="81"/>
            <rFont val="Tahoma"/>
            <family val="2"/>
          </rPr>
          <t>Laskurin antamat tulokset eivät ole sijoitusneuvontaa. Laskuri on tarkoitettu säästö- ja sijoitussuunnittelun tueksi.</t>
        </r>
        <r>
          <rPr>
            <sz val="9"/>
            <color indexed="81"/>
            <rFont val="Tahoma"/>
            <family val="2"/>
          </rPr>
          <t xml:space="preserve">
</t>
        </r>
        <r>
          <rPr>
            <i/>
            <sz val="9"/>
            <color indexed="81"/>
            <rFont val="Tahoma"/>
            <family val="2"/>
          </rPr>
          <t xml:space="preserve">
Tämän ja muut laskurit löydät osoitteesta pankkiasiat.fi/lainalaskurit
Laskurista voi antaa palautetta osoitteessa pankkiasiat.fi/contact</t>
        </r>
        <r>
          <rPr>
            <sz val="9"/>
            <color indexed="81"/>
            <rFont val="Tahoma"/>
            <family val="2"/>
          </rPr>
          <t xml:space="preserve">
© Pankkiasiat.fi
</t>
        </r>
      </text>
    </comment>
    <comment ref="C5" authorId="1" shapeId="0" xr:uid="{00000000-0006-0000-0100-000002000000}">
      <text>
        <r>
          <rPr>
            <sz val="9"/>
            <color indexed="81"/>
            <rFont val="Tahoma"/>
            <family val="2"/>
          </rPr>
          <t>Sijoitusaika vuosina.
Minimi 1 vuosi, mutta voi olla allekin</t>
        </r>
        <r>
          <rPr>
            <u/>
            <sz val="9"/>
            <color indexed="81"/>
            <rFont val="Tahoma"/>
            <family val="2"/>
          </rPr>
          <t xml:space="preserve"> jos tehdään vain alkuperäinen sijoitus ilman lisäsijoituksia.</t>
        </r>
        <r>
          <rPr>
            <sz val="9"/>
            <color indexed="81"/>
            <rFont val="Tahoma"/>
            <family val="2"/>
          </rPr>
          <t xml:space="preserve"> Voit syöttää silloin esim. =50/365 eli 50 päivää jne. </t>
        </r>
      </text>
    </comment>
    <comment ref="G5" authorId="0" shapeId="0" xr:uid="{6FDA8126-561B-4FE0-8596-18644D3FA77E}">
      <text>
        <r>
          <rPr>
            <sz val="9"/>
            <color indexed="81"/>
            <rFont val="Tahoma"/>
            <family val="2"/>
          </rPr>
          <t>Sijoitusten ja tuottojen kokonaisarvo sijoitusajan lopussa.</t>
        </r>
      </text>
    </comment>
    <comment ref="C6" authorId="1" shapeId="0" xr:uid="{00000000-0006-0000-0100-000003000000}">
      <text>
        <r>
          <rPr>
            <sz val="9"/>
            <color indexed="81"/>
            <rFont val="Tahoma"/>
            <family val="2"/>
          </rPr>
          <t xml:space="preserve">Tämä on tehty sijoitusmäärä säästämisen alussa, tai jo olemassa olevat sijoitukset. 
</t>
        </r>
      </text>
    </comment>
    <comment ref="C7" authorId="1" shapeId="0" xr:uid="{00000000-0006-0000-0100-000004000000}">
      <text>
        <r>
          <rPr>
            <sz val="9"/>
            <color indexed="81"/>
            <rFont val="Tahoma"/>
            <family val="2"/>
          </rPr>
          <t xml:space="preserve">Laskuri olettaa kiinteän vuosituoton, paitsi jos kohta "satunnaistuotto" on valittu. Kiinteä tuotto toimii keskimääräisenä vuosituottona säästöaikana, esimerkiksi osakemarkkinoilla pitkän aikavälin vuosituotto voi olla 8-10 %.
</t>
        </r>
      </text>
    </comment>
    <comment ref="G8" authorId="0" shapeId="0" xr:uid="{4D051C4A-2651-43A3-9C9C-9B0831C91DB6}">
      <text>
        <r>
          <rPr>
            <sz val="9"/>
            <color indexed="81"/>
            <rFont val="Tahoma"/>
            <family val="2"/>
          </rPr>
          <t>Sijoitettu rahamäärä koko säästöajalla ilman tuottoa tai kuluja.</t>
        </r>
      </text>
    </comment>
    <comment ref="G9" authorId="0" shapeId="0" xr:uid="{02C827AD-DD13-4CD4-9FEE-C6489693222F}">
      <text>
        <r>
          <rPr>
            <sz val="9"/>
            <color indexed="81"/>
            <rFont val="Tahoma"/>
            <family val="2"/>
          </rPr>
          <t>Ansaittu kokonaistuotto ilman kuluja.</t>
        </r>
      </text>
    </comment>
    <comment ref="C10" authorId="1" shapeId="0" xr:uid="{00000000-0006-0000-0100-000006000000}">
      <text>
        <r>
          <rPr>
            <sz val="9"/>
            <color indexed="81"/>
            <rFont val="Tahoma"/>
            <family val="2"/>
          </rPr>
          <t>Lisäsijoitusten määrä per vuosi valitun sijoitusvälin mukaan:
Kuukausi = 12 sijoitusta
Viikko = 52 sijoitusta
Vuosi = 1 sijoitusta
Päivä = 365 sijoitusta
Esimerkiksi kuukausipalkasta laitetaan summa säästöön tai sijoitetaan. Tuotto alkaa kertyä tehdylle lisäsijoitukselle.</t>
        </r>
      </text>
    </comment>
    <comment ref="G10" authorId="0" shapeId="0" xr:uid="{1F42426A-24E4-44F7-B651-2A11ABA840A2}">
      <text>
        <r>
          <rPr>
            <sz val="9"/>
            <color indexed="81"/>
            <rFont val="Tahoma"/>
            <family val="2"/>
          </rPr>
          <t>Sijoitusajan kokonaiskulut.</t>
        </r>
      </text>
    </comment>
    <comment ref="C11" authorId="1" shapeId="0" xr:uid="{00000000-0006-0000-0100-000005000000}">
      <text>
        <r>
          <rPr>
            <sz val="9"/>
            <color indexed="81"/>
            <rFont val="Tahoma"/>
            <family val="2"/>
          </rPr>
          <t>Sijoitettu määrä joka sijoitetaan säännöllisesti yo. "sijoitusvälin" mukaisesti. 
Kohta voi olla tyhjä.</t>
        </r>
      </text>
    </comment>
    <comment ref="G11" authorId="0" shapeId="0" xr:uid="{27800DF6-F631-48CF-BB30-71D6148932AB}">
      <text>
        <r>
          <rPr>
            <sz val="9"/>
            <color indexed="81"/>
            <rFont val="Tahoma"/>
            <family val="2"/>
          </rPr>
          <t>Ansaittu tuotto miinus maksetut kulut, eli "puhdas voitto".</t>
        </r>
      </text>
    </comment>
    <comment ref="C12" authorId="1" shapeId="0" xr:uid="{00000000-0006-0000-0100-000007000000}">
      <text>
        <r>
          <rPr>
            <sz val="9"/>
            <color indexed="81"/>
            <rFont val="Tahoma"/>
            <family val="2"/>
          </rPr>
          <t xml:space="preserve">Tämä tulee tavallisten talletusten lisäksi. Kohtaa voi käyttää, jos esim. sijoitetaan veronpalautus, osingot tms.
Tässä voi syöttää myös negatiivisen arvon, jos esim. kerran vuodessa otetaan joululahjarahat otetaan kertyneistä säästöistä.
</t>
        </r>
      </text>
    </comment>
    <comment ref="G12" authorId="0" shapeId="0" xr:uid="{A2ABEC56-ED85-45AD-9005-9534B01E053B}">
      <text>
        <r>
          <rPr>
            <sz val="9"/>
            <color indexed="81"/>
            <rFont val="Tahoma"/>
            <family val="2"/>
          </rPr>
          <t>Efektiivinen vuosituotto on todellinen ansaittu tuotto sijoitettuun ja tuotoista kertyneeseen pääomaan sekä kuluihin nähden. Vertaa tätä alkuperäiseen odotettuun vuosituottoon.</t>
        </r>
      </text>
    </comment>
    <comment ref="C15" authorId="0" shapeId="0" xr:uid="{39B00D63-FACB-4485-B807-B4DE990F2DB7}">
      <text>
        <r>
          <rPr>
            <sz val="9"/>
            <color indexed="81"/>
            <rFont val="Tahoma"/>
            <family val="2"/>
          </rPr>
          <t>Kohtaa voi käyttää jos tehdään esim. rahastosijoitus tai sijoitus jossa on osallistumismaksu, avauskulu tai merkintäpalkkio tms. Huom. tämä palkkio syötetään %-määräisenä alkuperäisestä sijoitusmäärästä.</t>
        </r>
      </text>
    </comment>
    <comment ref="C16" authorId="0" shapeId="0" xr:uid="{EF27B5B2-9BE0-42ED-A37B-D90D588C79F8}">
      <text>
        <r>
          <rPr>
            <sz val="9"/>
            <color indexed="81"/>
            <rFont val="Tahoma"/>
            <family val="2"/>
          </rPr>
          <t>Kohtaa voi käyttää esim. rahastosijoituksen vuosittaisen hallinnointipalkkion kulujen huomiointiin. Syötetään %-määräisenä.</t>
        </r>
      </text>
    </comment>
    <comment ref="C17" authorId="0" shapeId="0" xr:uid="{72CFFE8E-F835-4F90-AB93-FB30AE9161F0}">
      <text>
        <r>
          <rPr>
            <sz val="9"/>
            <color indexed="81"/>
            <rFont val="Tahoma"/>
            <family val="2"/>
          </rPr>
          <t>Tähän voi syöttää esim. rahastosijoituksen lunastuspalkkiokulun, eli jos rahastosta luovutaan ja tästä on maksettava. Syötetään %-määräisenä. Kohta lasketaan koko kertyneen säästömäärän summasta tuottoineen sijoituksen lopussa.</t>
        </r>
      </text>
    </comment>
    <comment ref="C18" authorId="0" shapeId="0" xr:uid="{9A5E8B59-D664-4CD9-BEA4-560C6F6EEC98}">
      <text>
        <r>
          <rPr>
            <sz val="9"/>
            <color indexed="81"/>
            <rFont val="Tahoma"/>
            <family val="2"/>
          </rPr>
          <t>Tätä kohtaa voi käyttää kaupankäyntipalkkion tms. kulun huomiointiin säännöllisesti tehtävissä sijoituksissa. Syötetään %-määräisenä. Esim. jos yllä on valittu "sijoitusväli" ja "sijoitusmäärä" lasketaan kulu näiden mukaan jokaisesta sijoituksesta.</t>
        </r>
      </text>
    </comment>
    <comment ref="C19" authorId="0" shapeId="0" xr:uid="{FE9CDCCE-DF06-424D-AEB9-1D90F78925F1}">
      <text>
        <r>
          <rPr>
            <sz val="9"/>
            <color indexed="81"/>
            <rFont val="Tahoma"/>
            <family val="2"/>
          </rPr>
          <t>Tässä voi syöttää säilytyspalkkion, joka veloitetaan sijoitusten arvon perusteella vuodessa. Syötetään %-määräisenä.</t>
        </r>
      </text>
    </comment>
    <comment ref="C22" authorId="1" shapeId="0" xr:uid="{00000000-0006-0000-0100-000008000000}">
      <text>
        <r>
          <rPr>
            <sz val="9"/>
            <color indexed="81"/>
            <rFont val="Tahoma"/>
            <family val="2"/>
          </rPr>
          <t xml:space="preserve">Satunnaistuotto:
Rastita määrittääksesi tuottoväli johon vuosituoton arvioidaan asettuvan. Kaava laskee sattumanvaraisen tuoton tälle välille. Paina F9 laskeaksesi uusi satunnaisuus.
</t>
        </r>
      </text>
    </comment>
    <comment ref="C23" authorId="1" shapeId="0" xr:uid="{00000000-0006-0000-0100-000009000000}">
      <text>
        <r>
          <rPr>
            <sz val="9"/>
            <color indexed="81"/>
            <rFont val="Tahoma"/>
            <family val="2"/>
          </rPr>
          <t>Satunnaistuoton minimi. Negatiivinen arvo mahdollistaa negatiivisen tuoton eli tappion.</t>
        </r>
      </text>
    </comment>
    <comment ref="C24" authorId="1" shapeId="0" xr:uid="{00000000-0006-0000-0100-00000A000000}">
      <text>
        <r>
          <rPr>
            <sz val="9"/>
            <color indexed="81"/>
            <rFont val="Tahoma"/>
            <family val="2"/>
          </rPr>
          <t>Satunnaistuoton maksimi.</t>
        </r>
      </text>
    </comment>
    <comment ref="C25" authorId="1" shapeId="0" xr:uid="{00000000-0006-0000-0100-00000B000000}">
      <text>
        <r>
          <rPr>
            <sz val="9"/>
            <color indexed="81"/>
            <rFont val="Tahoma"/>
            <family val="2"/>
          </rPr>
          <t>Laskettu keskimääräinen tuotto sijoitusaikana. Tämä kohta on tiedoksi, ei syötetä eikä vaikuta itsenään laskentaan.</t>
        </r>
      </text>
    </comment>
    <comment ref="C27" authorId="1" shapeId="0" xr:uid="{00000000-0006-0000-0100-00000C000000}">
      <text>
        <r>
          <rPr>
            <sz val="9"/>
            <color indexed="81"/>
            <rFont val="Tahoma"/>
            <family val="2"/>
          </rPr>
          <t>Odotettu vuosituotto, joka voi vaihdella jos satunnainen tuotto on valittu.
Jos vuosituottotasoa halutaan vaihdella itse, ne voi syöttää tähän sarakkeeseen mutta huom., kaavat häviävät tällöin joten ne on kopioita tarvittaessa uudestaan.</t>
        </r>
      </text>
    </comment>
    <comment ref="D27" authorId="1" shapeId="0" xr:uid="{00000000-0006-0000-0100-00000D000000}">
      <text>
        <r>
          <rPr>
            <sz val="9"/>
            <color indexed="81"/>
            <rFont val="Tahoma"/>
            <family val="2"/>
          </rPr>
          <t xml:space="preserve">Ansaittu tuotto lasketaan huomioiden mahdolliset säännölliset lisäsijoitukset ja itse tehdyt lisäykset/vähennykset oikeanpuoleisessa sinisessä sarakkeessa.
</t>
        </r>
      </text>
    </comment>
    <comment ref="E27" authorId="0" shapeId="0" xr:uid="{83340AB4-CCBA-4D10-8E43-9DF4062BC968}">
      <text>
        <r>
          <rPr>
            <sz val="9"/>
            <color indexed="81"/>
            <rFont val="Tahoma"/>
            <family val="2"/>
          </rPr>
          <t>Vuosittaiset kulut. Tässä huomioidaan myös asteittainen kulujen kertymä, eli jos säännöllisiä sijoituksia tehdään, niin niistä menevät kulut vuoden sisällä alentavat tulevia tuottoja  kuluihin "menetetyn pääoman" verran.</t>
        </r>
      </text>
    </comment>
    <comment ref="F27" authorId="1" shapeId="0" xr:uid="{00000000-0006-0000-0100-00000E000000}">
      <text>
        <r>
          <rPr>
            <sz val="9"/>
            <color indexed="81"/>
            <rFont val="Tahoma"/>
            <family val="2"/>
          </rPr>
          <t xml:space="preserve">Vuoden aikana tehdyt säännölliset sijoitukset, jos näitä on.
</t>
        </r>
      </text>
    </comment>
    <comment ref="G27" authorId="1" shapeId="0" xr:uid="{00000000-0006-0000-0100-00000F000000}">
      <text>
        <r>
          <rPr>
            <sz val="9"/>
            <color indexed="81"/>
            <rFont val="Tahoma"/>
            <family val="2"/>
          </rPr>
          <t>Ylimääräiset sijoitukset, talletukset tai kulut itse lisättynä vuosien kohdalle plus- tai miinusmerkkisenä:
Tähän voi syöttää halutulle vuodelle ylimääräisen sijoituksen tai kulun. Huom. tämä kohta mahdollistaa oman lisäsäädön "suunnitellut sijoitukset" kohdan lisäksi. Esimerkiksi jos jonain vuonna odotetaan saavan perintö ja se halutaan sijoittaa.
Voit syöttää negatiivisen arvon, jos jonain vuonna talletetaan vähemmän kuin suunniteltu määrä, tai sijoituksia vähennetään. Kohtaa voi myös käyttää, poikkeavia kuluja vähennetään mitä ei huomioida "kulut" kohdassa. Esimerkiksi jos jonain vuonna tehdään suurempi hankinta joka otetaan kertyneistä kokonaissäästöistä.
Kohta vaikutta odotettuun tuottoon ja kertyneisiin kokonaissäästöihin.</t>
        </r>
      </text>
    </comment>
    <comment ref="H27" authorId="1" shapeId="0" xr:uid="{00000000-0006-0000-0100-000010000000}">
      <text>
        <r>
          <rPr>
            <sz val="9"/>
            <color indexed="81"/>
            <rFont val="Tahoma"/>
            <family val="2"/>
          </rPr>
          <t>Kumulatiivinen sijoitusmäärä + sille ansaittu tuotto - kulut. Muut lisäykset tai vähennykset myös huomioitu. Tämä sarake piirtää kertyneet "kokonaissäästöt" kuviossa.</t>
        </r>
      </text>
    </comment>
    <comment ref="I27" authorId="1" shapeId="0" xr:uid="{00000000-0006-0000-0100-000011000000}">
      <text>
        <r>
          <rPr>
            <sz val="9"/>
            <color indexed="81"/>
            <rFont val="Tahoma"/>
            <family val="2"/>
          </rPr>
          <t xml:space="preserve">Kumulatiivinen sijoitettu määrä. Tämä sarake piirtää kerääntyneiden sijoitusten määrän kuviossa. Huom. Tämä kohta ei huomioi tuottoja, vähennyksiä eikä kuluja, vaan ne huomioidaan "kokonaissäästöt" sarakkeessa. Tätä voi ajatella ns. "sukan varteen" säästämisenä jolloin tuottoa ei ansaita eikä mitään oteta pois. Toimii siis vertailukohtana muulle säästämiselle.
</t>
        </r>
      </text>
    </comment>
    <comment ref="J27" authorId="1" shapeId="0" xr:uid="{00000000-0006-0000-0100-000012000000}">
      <text>
        <r>
          <rPr>
            <sz val="9"/>
            <color indexed="81"/>
            <rFont val="Tahoma"/>
            <family val="2"/>
          </rPr>
          <t xml:space="preserve">Kumulatiivinen tuotto ilman kuluja.
</t>
        </r>
      </text>
    </comment>
  </commentList>
</comments>
</file>

<file path=xl/sharedStrings.xml><?xml version="1.0" encoding="utf-8"?>
<sst xmlns="http://schemas.openxmlformats.org/spreadsheetml/2006/main" count="46" uniqueCount="44">
  <si>
    <t>© 2008 Vertex42 LLC</t>
  </si>
  <si>
    <t>http://www.vertex42.com/Calculators/savings-interest-calculator.html</t>
  </si>
  <si>
    <t>Savings Interest Calculator</t>
  </si>
  <si>
    <t>Minimi</t>
  </si>
  <si>
    <t>Maksimi</t>
  </si>
  <si>
    <t>Keskiarvo</t>
  </si>
  <si>
    <t>Vuosi</t>
  </si>
  <si>
    <t>Sijoitusaika vuosina</t>
  </si>
  <si>
    <t>Odotettu vuosituotto</t>
  </si>
  <si>
    <t>Alku</t>
  </si>
  <si>
    <t>Tuottoa ansaittu</t>
  </si>
  <si>
    <t>Sijoituksen arvo</t>
  </si>
  <si>
    <t>Syötä alkuarvot</t>
  </si>
  <si>
    <t>Yhteenveto</t>
  </si>
  <si>
    <t>-Täytä sinisiin soluihin-</t>
  </si>
  <si>
    <t>Satunnaistuotto</t>
  </si>
  <si>
    <t>Kulut</t>
  </si>
  <si>
    <t>Hallinnointipalkkio</t>
  </si>
  <si>
    <t>Lunastuspalkkio</t>
  </si>
  <si>
    <t>Sijoitusväli</t>
  </si>
  <si>
    <t>Sijoitukset alussa</t>
  </si>
  <si>
    <t>Sijoitusmäärä</t>
  </si>
  <si>
    <t>Tuottolaskuri sijoituksille ja säästöille</t>
  </si>
  <si>
    <t>Vuosituotto</t>
  </si>
  <si>
    <t>Suunnitellut sijoitukset</t>
  </si>
  <si>
    <t>Vuosisijoitus</t>
  </si>
  <si>
    <t>Kumulatiivinen tuotto</t>
  </si>
  <si>
    <t>Avaus- tai merkintäpalkkio</t>
  </si>
  <si>
    <t>Säilytyspalkkio</t>
  </si>
  <si>
    <t>Kaupankäyntipalkkio</t>
  </si>
  <si>
    <t>Kuluja maksettu</t>
  </si>
  <si>
    <t>Kulut vuodessa</t>
  </si>
  <si>
    <t>Odotettu tuotto</t>
  </si>
  <si>
    <t>Lisäykset/vähennykset</t>
  </si>
  <si>
    <t>Tuottotaulu</t>
  </si>
  <si>
    <t>Nettotuotto</t>
  </si>
  <si>
    <t>Sijoitettu määrä</t>
  </si>
  <si>
    <r>
      <rPr>
        <sz val="8"/>
        <color theme="0"/>
        <rFont val="Calibri"/>
        <family val="2"/>
      </rPr>
      <t>©</t>
    </r>
    <r>
      <rPr>
        <sz val="8"/>
        <color theme="0"/>
        <rFont val="Arial"/>
        <family val="2"/>
      </rPr>
      <t xml:space="preserve"> Pankkiasiat.fi</t>
    </r>
  </si>
  <si>
    <t>Kokonaissäästöt</t>
  </si>
  <si>
    <t>[Max. 100 vuotta)]</t>
  </si>
  <si>
    <t>Ohje</t>
  </si>
  <si>
    <t>Tehdyt sijoitukset</t>
  </si>
  <si>
    <t>Efektiivinen vuosituotto</t>
  </si>
  <si>
    <t>Kumul. sijoitukset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</si>
</sst>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Red]\(&quot;$&quot;#,##0.00\)"/>
    <numFmt numFmtId="165" formatCode="_(&quot;$&quot;* #,##0.00_);_(&quot;$&quot;* \(#,##0.00\);_(&quot;$&quot;* &quot;-&quot;??_);_(@_)"/>
    <numFmt numFmtId="166" formatCode="_(* #,##0.00_);_(* \(#,##0.00\);_(* &quot;-&quot;??_);_(@_)"/>
    <numFmt numFmtId="167" formatCode="#,##0.0\ &quot;€&quot;"/>
    <numFmt numFmtId="168" formatCode="#,##0.0\ _€;[Red]\-#,##0.0\ _€"/>
    <numFmt numFmtId="169" formatCode="#,##0.00\ &quot;€&quot;"/>
    <numFmt numFmtId="170" formatCode="0.0"/>
  </numFmts>
  <fonts count="24" x14ac:knownFonts="1">
    <font>
      <sz val="10"/>
      <name val="Tahoma"/>
      <family val="2"/>
    </font>
    <font>
      <sz val="10"/>
      <name val="Arial"/>
      <family val="2"/>
    </font>
    <font>
      <u/>
      <sz val="10"/>
      <color indexed="12"/>
      <name val="Tahoma"/>
      <family val="2"/>
    </font>
    <font>
      <sz val="8"/>
      <name val="Arial"/>
      <family val="2"/>
    </font>
    <font>
      <sz val="8"/>
      <name val="Tahoma"/>
      <family val="2"/>
    </font>
    <font>
      <sz val="10"/>
      <name val="Trebuchet MS"/>
      <family val="2"/>
    </font>
    <font>
      <sz val="12"/>
      <name val="Tahoma"/>
      <family val="2"/>
    </font>
    <font>
      <sz val="9"/>
      <color indexed="81"/>
      <name val="Tahoma"/>
      <family val="2"/>
    </font>
    <font>
      <b/>
      <sz val="9"/>
      <color indexed="81"/>
      <name val="Tahoma"/>
      <family val="2"/>
    </font>
    <font>
      <b/>
      <sz val="12"/>
      <color indexed="9"/>
      <name val="Arial"/>
      <family val="2"/>
    </font>
    <font>
      <sz val="8"/>
      <color rgb="FF000000"/>
      <name val="Tahoma"/>
      <family val="2"/>
    </font>
    <font>
      <u/>
      <sz val="10"/>
      <color indexed="12"/>
      <name val="Arial"/>
      <family val="2"/>
    </font>
    <font>
      <b/>
      <sz val="10"/>
      <name val="Arial"/>
      <family val="2"/>
    </font>
    <font>
      <sz val="10"/>
      <color rgb="FF69CDFF"/>
      <name val="Arial"/>
      <family val="2"/>
    </font>
    <font>
      <b/>
      <i/>
      <u/>
      <sz val="10"/>
      <name val="Arial"/>
      <family val="2"/>
    </font>
    <font>
      <sz val="10"/>
      <color indexed="10"/>
      <name val="Arial"/>
      <family val="2"/>
    </font>
    <font>
      <sz val="8"/>
      <color rgb="FFE1F6FF"/>
      <name val="Arial"/>
      <family val="2"/>
    </font>
    <font>
      <b/>
      <sz val="12"/>
      <color theme="0"/>
      <name val="Arial"/>
      <family val="2"/>
    </font>
    <font>
      <sz val="8"/>
      <color theme="0"/>
      <name val="Arial"/>
      <family val="2"/>
    </font>
    <font>
      <sz val="8"/>
      <color theme="0"/>
      <name val="Calibri"/>
      <family val="2"/>
    </font>
    <font>
      <sz val="10"/>
      <color rgb="FFFF0000"/>
      <name val="Arial"/>
      <family val="2"/>
    </font>
    <font>
      <u/>
      <sz val="9"/>
      <color indexed="81"/>
      <name val="Tahoma"/>
      <family val="2"/>
    </font>
    <font>
      <i/>
      <sz val="9"/>
      <color indexed="81"/>
      <name val="Tahoma"/>
      <family val="2"/>
    </font>
    <font>
      <sz val="10"/>
      <color theme="2" tint="-0.249977111117893"/>
      <name val="Arial"/>
      <family val="2"/>
    </font>
  </fonts>
  <fills count="8">
    <fill>
      <patternFill patternType="none"/>
    </fill>
    <fill>
      <patternFill patternType="gray125"/>
    </fill>
    <fill>
      <patternFill patternType="solid">
        <fgColor rgb="FF22150C"/>
        <bgColor indexed="64"/>
      </patternFill>
    </fill>
    <fill>
      <patternFill patternType="solid">
        <fgColor theme="0"/>
        <bgColor indexed="64"/>
      </patternFill>
    </fill>
    <fill>
      <patternFill patternType="solid">
        <fgColor theme="0"/>
        <bgColor indexed="20"/>
      </patternFill>
    </fill>
    <fill>
      <patternFill patternType="solid">
        <fgColor theme="0" tint="-4.9989318521683403E-2"/>
        <bgColor indexed="64"/>
      </patternFill>
    </fill>
    <fill>
      <patternFill patternType="solid">
        <fgColor rgb="FFE1F6FF"/>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4"/>
      </bottom>
      <diagonal/>
    </border>
    <border>
      <left style="thin">
        <color theme="0"/>
      </left>
      <right style="thin">
        <color theme="0"/>
      </right>
      <top/>
      <bottom style="thin">
        <color theme="0"/>
      </bottom>
      <diagonal/>
    </border>
    <border>
      <left/>
      <right/>
      <top/>
      <bottom style="dotted">
        <color theme="0" tint="-0.249977111117893"/>
      </bottom>
      <diagonal/>
    </border>
    <border>
      <left/>
      <right/>
      <top style="dotted">
        <color theme="0" tint="-0.249977111117893"/>
      </top>
      <bottom style="dotted">
        <color theme="0" tint="-0.249977111117893"/>
      </bottom>
      <diagonal/>
    </border>
    <border>
      <left/>
      <right/>
      <top/>
      <bottom style="thin">
        <color rgb="FF0070C0"/>
      </bottom>
      <diagonal/>
    </border>
  </borders>
  <cellStyleXfs count="6">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cellStyleXfs>
  <cellXfs count="67">
    <xf numFmtId="0" fontId="0" fillId="0" borderId="0" xfId="0"/>
    <xf numFmtId="0" fontId="6" fillId="0" borderId="0" xfId="0" applyFont="1"/>
    <xf numFmtId="0" fontId="9" fillId="3" borderId="0" xfId="0" applyFont="1" applyFill="1" applyAlignment="1" applyProtection="1">
      <alignment horizontal="left" vertical="center" indent="1"/>
      <protection locked="0"/>
    </xf>
    <xf numFmtId="0" fontId="1" fillId="3" borderId="0" xfId="0" applyFont="1" applyFill="1" applyProtection="1">
      <protection locked="0"/>
    </xf>
    <xf numFmtId="0" fontId="1" fillId="0" borderId="0" xfId="0" applyFont="1" applyProtection="1">
      <protection locked="0"/>
    </xf>
    <xf numFmtId="0" fontId="12" fillId="0" borderId="0" xfId="0" applyFont="1" applyProtection="1">
      <protection locked="0"/>
    </xf>
    <xf numFmtId="0" fontId="13" fillId="3" borderId="0" xfId="0" quotePrefix="1" applyFont="1" applyFill="1" applyProtection="1">
      <protection locked="0"/>
    </xf>
    <xf numFmtId="0" fontId="14" fillId="3" borderId="0" xfId="0" applyFont="1" applyFill="1" applyAlignment="1" applyProtection="1">
      <alignment horizontal="right"/>
      <protection locked="0"/>
    </xf>
    <xf numFmtId="0" fontId="1" fillId="3" borderId="0" xfId="0" applyFont="1" applyFill="1" applyAlignment="1" applyProtection="1">
      <alignment horizontal="right" vertical="center" indent="1"/>
      <protection locked="0"/>
    </xf>
    <xf numFmtId="0" fontId="1" fillId="3" borderId="0" xfId="0" applyFont="1" applyFill="1" applyAlignment="1" applyProtection="1">
      <alignment horizontal="right" indent="1"/>
      <protection locked="0"/>
    </xf>
    <xf numFmtId="0" fontId="15" fillId="0" borderId="0" xfId="0" applyFont="1" applyProtection="1">
      <protection locked="0"/>
    </xf>
    <xf numFmtId="164" fontId="1" fillId="3" borderId="0" xfId="0" applyNumberFormat="1" applyFont="1" applyFill="1" applyAlignment="1" applyProtection="1">
      <alignment horizontal="center"/>
      <protection locked="0"/>
    </xf>
    <xf numFmtId="4" fontId="1" fillId="3" borderId="0" xfId="0" applyNumberFormat="1" applyFont="1" applyFill="1" applyAlignment="1" applyProtection="1">
      <alignment horizontal="right"/>
      <protection locked="0"/>
    </xf>
    <xf numFmtId="164" fontId="1" fillId="0" borderId="0" xfId="0" applyNumberFormat="1" applyFont="1" applyAlignment="1" applyProtection="1">
      <alignment horizontal="center"/>
      <protection locked="0"/>
    </xf>
    <xf numFmtId="10" fontId="3" fillId="0" borderId="0" xfId="5" applyNumberFormat="1" applyFont="1" applyAlignment="1" applyProtection="1">
      <alignment horizontal="center"/>
      <protection locked="0"/>
    </xf>
    <xf numFmtId="168" fontId="3" fillId="0" borderId="0" xfId="1" applyNumberFormat="1" applyFont="1" applyAlignment="1" applyProtection="1">
      <alignment horizontal="right"/>
      <protection locked="0"/>
    </xf>
    <xf numFmtId="10" fontId="1" fillId="6" borderId="2" xfId="5" applyNumberFormat="1" applyFill="1" applyBorder="1" applyAlignment="1" applyProtection="1">
      <alignment horizontal="right"/>
      <protection locked="0"/>
    </xf>
    <xf numFmtId="10" fontId="1" fillId="5" borderId="2" xfId="5" applyNumberFormat="1" applyFill="1" applyBorder="1" applyAlignment="1" applyProtection="1">
      <alignment horizontal="right"/>
      <protection locked="0"/>
    </xf>
    <xf numFmtId="167" fontId="1" fillId="6" borderId="2" xfId="2" applyNumberFormat="1" applyFill="1" applyBorder="1" applyAlignment="1" applyProtection="1">
      <alignment horizontal="center" vertical="center"/>
      <protection locked="0"/>
    </xf>
    <xf numFmtId="10" fontId="1" fillId="6" borderId="2" xfId="5" applyNumberFormat="1" applyFill="1" applyBorder="1" applyAlignment="1" applyProtection="1">
      <alignment horizontal="center"/>
      <protection locked="0"/>
    </xf>
    <xf numFmtId="167" fontId="1" fillId="6" borderId="4" xfId="2" applyNumberFormat="1" applyFill="1" applyBorder="1" applyAlignment="1" applyProtection="1">
      <alignment horizontal="center" vertical="center"/>
      <protection locked="0"/>
    </xf>
    <xf numFmtId="0" fontId="12" fillId="3" borderId="3" xfId="0" applyFont="1" applyFill="1" applyBorder="1" applyAlignment="1" applyProtection="1">
      <alignment horizontal="right" vertical="center" indent="1"/>
      <protection locked="0"/>
    </xf>
    <xf numFmtId="0" fontId="1" fillId="0" borderId="3" xfId="0" applyFont="1" applyBorder="1" applyProtection="1">
      <protection locked="0"/>
    </xf>
    <xf numFmtId="0" fontId="1" fillId="6" borderId="4" xfId="0" applyFont="1" applyFill="1" applyBorder="1" applyAlignment="1" applyProtection="1">
      <alignment horizontal="center"/>
      <protection locked="0"/>
    </xf>
    <xf numFmtId="164" fontId="12" fillId="0" borderId="3" xfId="0" applyNumberFormat="1" applyFont="1" applyBorder="1" applyAlignment="1" applyProtection="1">
      <alignment horizontal="center"/>
      <protection locked="0"/>
    </xf>
    <xf numFmtId="167" fontId="1" fillId="5" borderId="4" xfId="2" applyNumberFormat="1" applyFill="1" applyBorder="1" applyAlignment="1" applyProtection="1">
      <alignment horizontal="center" vertical="center"/>
      <protection locked="0"/>
    </xf>
    <xf numFmtId="167" fontId="1" fillId="5" borderId="2" xfId="2" applyNumberFormat="1" applyFill="1" applyBorder="1" applyAlignment="1" applyProtection="1">
      <alignment horizontal="center" vertical="center"/>
      <protection locked="0"/>
    </xf>
    <xf numFmtId="0" fontId="1" fillId="0" borderId="0" xfId="0" applyFont="1" applyAlignment="1" applyProtection="1">
      <alignment horizontal="right" indent="1"/>
      <protection locked="0"/>
    </xf>
    <xf numFmtId="0" fontId="3" fillId="3" borderId="0" xfId="0" applyFont="1" applyFill="1" applyAlignment="1" applyProtection="1">
      <alignment horizontal="center"/>
      <protection locked="0"/>
    </xf>
    <xf numFmtId="4" fontId="16" fillId="6" borderId="4" xfId="0" applyNumberFormat="1" applyFont="1" applyFill="1" applyBorder="1" applyAlignment="1" applyProtection="1">
      <alignment horizontal="right"/>
      <protection locked="0"/>
    </xf>
    <xf numFmtId="0" fontId="12" fillId="3" borderId="3" xfId="0" applyFont="1" applyFill="1" applyBorder="1" applyAlignment="1" applyProtection="1">
      <alignment horizontal="left" vertical="center" indent="1"/>
      <protection locked="0"/>
    </xf>
    <xf numFmtId="170" fontId="3" fillId="5" borderId="0" xfId="1" applyNumberFormat="1" applyFont="1" applyFill="1" applyAlignment="1" applyProtection="1">
      <alignment horizontal="right" indent="2"/>
      <protection locked="0"/>
    </xf>
    <xf numFmtId="169" fontId="1" fillId="0" borderId="0" xfId="0" applyNumberFormat="1" applyFont="1" applyProtection="1">
      <protection locked="0"/>
    </xf>
    <xf numFmtId="0" fontId="1" fillId="0" borderId="5" xfId="0" applyFont="1" applyBorder="1" applyProtection="1">
      <protection locked="0"/>
    </xf>
    <xf numFmtId="0" fontId="3" fillId="3" borderId="5" xfId="0" applyFont="1" applyFill="1" applyBorder="1" applyAlignment="1" applyProtection="1">
      <alignment horizontal="center"/>
      <protection locked="0"/>
    </xf>
    <xf numFmtId="10" fontId="3" fillId="0" borderId="5" xfId="5" applyNumberFormat="1" applyFont="1" applyBorder="1" applyAlignment="1" applyProtection="1">
      <alignment horizontal="center"/>
      <protection locked="0"/>
    </xf>
    <xf numFmtId="170" fontId="3" fillId="0" borderId="5" xfId="1" applyNumberFormat="1" applyFont="1" applyBorder="1" applyAlignment="1" applyProtection="1">
      <alignment horizontal="right" indent="2"/>
      <protection locked="0"/>
    </xf>
    <xf numFmtId="168" fontId="3" fillId="0" borderId="5" xfId="1" applyNumberFormat="1" applyFont="1" applyBorder="1" applyAlignment="1" applyProtection="1">
      <alignment horizontal="right"/>
      <protection locked="0"/>
    </xf>
    <xf numFmtId="0" fontId="1" fillId="0" borderId="6" xfId="0" applyFont="1" applyBorder="1" applyProtection="1">
      <protection locked="0"/>
    </xf>
    <xf numFmtId="0" fontId="3" fillId="3" borderId="6" xfId="0" applyFont="1" applyFill="1" applyBorder="1" applyAlignment="1" applyProtection="1">
      <alignment horizontal="center"/>
      <protection locked="0"/>
    </xf>
    <xf numFmtId="10" fontId="3" fillId="0" borderId="6" xfId="5" applyNumberFormat="1" applyFont="1" applyBorder="1" applyAlignment="1" applyProtection="1">
      <alignment horizontal="center"/>
      <protection locked="0"/>
    </xf>
    <xf numFmtId="170" fontId="3" fillId="0" borderId="6" xfId="1" applyNumberFormat="1" applyFont="1" applyBorder="1" applyAlignment="1" applyProtection="1">
      <alignment horizontal="right" indent="2"/>
      <protection locked="0"/>
    </xf>
    <xf numFmtId="168" fontId="3" fillId="0" borderId="6" xfId="1" applyNumberFormat="1" applyFont="1" applyBorder="1" applyAlignment="1" applyProtection="1">
      <alignment horizontal="right"/>
      <protection locked="0"/>
    </xf>
    <xf numFmtId="170" fontId="3" fillId="6" borderId="5" xfId="1" applyNumberFormat="1" applyFont="1" applyFill="1" applyBorder="1" applyAlignment="1" applyProtection="1">
      <alignment horizontal="right" indent="2"/>
      <protection locked="0"/>
    </xf>
    <xf numFmtId="170" fontId="3" fillId="6" borderId="6" xfId="1" applyNumberFormat="1" applyFont="1" applyFill="1" applyBorder="1" applyAlignment="1" applyProtection="1">
      <alignment horizontal="right" indent="2"/>
      <protection locked="0"/>
    </xf>
    <xf numFmtId="0" fontId="3" fillId="4" borderId="0" xfId="0" applyFont="1" applyFill="1" applyAlignment="1" applyProtection="1">
      <alignment horizontal="center" wrapText="1"/>
      <protection locked="0"/>
    </xf>
    <xf numFmtId="0" fontId="3" fillId="4" borderId="0" xfId="0" applyFont="1" applyFill="1" applyAlignment="1" applyProtection="1">
      <alignment horizontal="right" wrapText="1"/>
      <protection locked="0"/>
    </xf>
    <xf numFmtId="0" fontId="1" fillId="5" borderId="0" xfId="0" applyFont="1" applyFill="1" applyProtection="1">
      <protection locked="0"/>
    </xf>
    <xf numFmtId="0" fontId="3" fillId="5" borderId="0" xfId="0" applyFont="1" applyFill="1" applyAlignment="1" applyProtection="1">
      <alignment horizontal="center"/>
      <protection locked="0"/>
    </xf>
    <xf numFmtId="164" fontId="12" fillId="0" borderId="3" xfId="0" applyNumberFormat="1" applyFont="1" applyBorder="1" applyAlignment="1" applyProtection="1">
      <alignment horizontal="left" vertical="center" indent="1"/>
      <protection locked="0"/>
    </xf>
    <xf numFmtId="0" fontId="1" fillId="2" borderId="0" xfId="0" applyFont="1" applyFill="1" applyProtection="1">
      <protection locked="0"/>
    </xf>
    <xf numFmtId="0" fontId="17" fillId="2" borderId="0" xfId="0" applyFont="1" applyFill="1" applyAlignment="1" applyProtection="1">
      <alignment vertical="center"/>
      <protection locked="0"/>
    </xf>
    <xf numFmtId="0" fontId="1" fillId="2" borderId="1" xfId="0" applyFont="1" applyFill="1" applyBorder="1" applyProtection="1">
      <protection locked="0"/>
    </xf>
    <xf numFmtId="0" fontId="3" fillId="2" borderId="1" xfId="0" applyFont="1" applyFill="1" applyBorder="1" applyAlignment="1" applyProtection="1">
      <alignment horizontal="right"/>
      <protection locked="0"/>
    </xf>
    <xf numFmtId="0" fontId="11" fillId="0" borderId="0" xfId="3" applyFont="1" applyAlignment="1">
      <alignment horizontal="left"/>
      <protection locked="0"/>
    </xf>
    <xf numFmtId="0" fontId="1" fillId="7" borderId="0" xfId="0" applyFont="1" applyFill="1" applyProtection="1">
      <protection locked="0"/>
    </xf>
    <xf numFmtId="0" fontId="18" fillId="2" borderId="0" xfId="4" applyFont="1" applyFill="1" applyAlignment="1">
      <alignment horizontal="right" vertical="center"/>
    </xf>
    <xf numFmtId="0" fontId="18" fillId="0" borderId="0" xfId="0" applyFont="1"/>
    <xf numFmtId="0" fontId="1" fillId="0" borderId="7" xfId="0" applyFont="1" applyBorder="1" applyProtection="1">
      <protection locked="0"/>
    </xf>
    <xf numFmtId="0" fontId="12" fillId="0" borderId="7" xfId="0" applyFont="1" applyBorder="1" applyProtection="1">
      <protection locked="0"/>
    </xf>
    <xf numFmtId="164" fontId="1" fillId="3" borderId="7" xfId="0" applyNumberFormat="1" applyFont="1" applyFill="1" applyBorder="1" applyAlignment="1" applyProtection="1">
      <alignment horizontal="center"/>
      <protection locked="0"/>
    </xf>
    <xf numFmtId="164" fontId="1" fillId="0" borderId="7" xfId="0" applyNumberFormat="1" applyFont="1" applyBorder="1" applyAlignment="1" applyProtection="1">
      <alignment horizontal="center"/>
      <protection locked="0"/>
    </xf>
    <xf numFmtId="0" fontId="18" fillId="0" borderId="7" xfId="0" applyFont="1" applyBorder="1" applyProtection="1">
      <protection locked="0"/>
    </xf>
    <xf numFmtId="170" fontId="3" fillId="5" borderId="0" xfId="1" applyNumberFormat="1" applyFont="1" applyFill="1" applyAlignment="1" applyProtection="1">
      <alignment horizontal="right" indent="1"/>
      <protection locked="0"/>
    </xf>
    <xf numFmtId="0" fontId="20" fillId="0" borderId="3" xfId="0" applyFont="1" applyBorder="1" applyProtection="1">
      <protection locked="0"/>
    </xf>
    <xf numFmtId="0" fontId="23" fillId="0" borderId="0" xfId="0" applyFont="1" applyAlignment="1" applyProtection="1">
      <alignment horizontal="right"/>
      <protection locked="0"/>
    </xf>
    <xf numFmtId="10" fontId="1" fillId="5" borderId="0" xfId="0" applyNumberFormat="1" applyFont="1" applyFill="1" applyAlignment="1" applyProtection="1">
      <alignment horizontal="center" vertical="center"/>
      <protection locked="0"/>
    </xf>
  </cellXfs>
  <cellStyles count="6">
    <cellStyle name="Hyperlinkki" xfId="3" builtinId="8"/>
    <cellStyle name="Normaali" xfId="0" builtinId="0"/>
    <cellStyle name="Normal_simple-loan-calculator" xfId="4" xr:uid="{00000000-0005-0000-0000-000004000000}"/>
    <cellStyle name="Pilkku" xfId="1" builtinId="3"/>
    <cellStyle name="Prosenttia" xfId="5" builtinId="5"/>
    <cellStyle name="Valuutta" xfId="2" builtinId="4"/>
  </cellStyles>
  <dxfs count="2">
    <dxf>
      <font>
        <condense val="0"/>
        <extend val="0"/>
        <color indexed="55"/>
      </font>
      <fill>
        <patternFill>
          <bgColor indexed="22"/>
        </patternFill>
      </fill>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1F6FF"/>
      <color rgb="FF69CDFF"/>
      <color rgb="FFF3FBFF"/>
      <color rgb="FFE5F6FF"/>
      <color rgb="FFA7E2FF"/>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970394434962"/>
          <c:y val="7.6555023923444973E-2"/>
          <c:w val="0.84155644880054326"/>
          <c:h val="0.76076555023923442"/>
        </c:manualLayout>
      </c:layout>
      <c:lineChart>
        <c:grouping val="standard"/>
        <c:varyColors val="0"/>
        <c:ser>
          <c:idx val="0"/>
          <c:order val="0"/>
          <c:tx>
            <c:strRef>
              <c:f>Tuottolaskuri!$H$27</c:f>
              <c:strCache>
                <c:ptCount val="1"/>
                <c:pt idx="0">
                  <c:v>Kokonaissäästöt</c:v>
                </c:pt>
              </c:strCache>
            </c:strRef>
          </c:tx>
          <c:spPr>
            <a:ln w="28575" cap="rnd">
              <a:solidFill>
                <a:schemeClr val="accent1"/>
              </a:solidFill>
              <a:prstDash val="sysDot"/>
              <a:round/>
            </a:ln>
            <a:effectLst/>
          </c:spPr>
          <c:marker>
            <c:symbol val="none"/>
          </c:marker>
          <c:cat>
            <c:strRef>
              <c:f>[0]!kaavio_jakso</c:f>
              <c:strCache>
                <c:ptCount val="11"/>
                <c:pt idx="0">
                  <c:v>Alku</c:v>
                </c:pt>
                <c:pt idx="1">
                  <c:v>1</c:v>
                </c:pt>
                <c:pt idx="2">
                  <c:v>2</c:v>
                </c:pt>
                <c:pt idx="3">
                  <c:v>3</c:v>
                </c:pt>
                <c:pt idx="4">
                  <c:v>4</c:v>
                </c:pt>
                <c:pt idx="5">
                  <c:v>5</c:v>
                </c:pt>
                <c:pt idx="6">
                  <c:v>6</c:v>
                </c:pt>
                <c:pt idx="7">
                  <c:v>7</c:v>
                </c:pt>
                <c:pt idx="8">
                  <c:v>8</c:v>
                </c:pt>
                <c:pt idx="9">
                  <c:v>9</c:v>
                </c:pt>
                <c:pt idx="10">
                  <c:v>10</c:v>
                </c:pt>
              </c:strCache>
            </c:strRef>
          </c:cat>
          <c:val>
            <c:numRef>
              <c:f>[0]!kaavio_tuotto</c:f>
              <c:numCache>
                <c:formatCode>0.0</c:formatCode>
                <c:ptCount val="11"/>
                <c:pt idx="0">
                  <c:v>1000</c:v>
                </c:pt>
                <c:pt idx="1">
                  <c:v>1050</c:v>
                </c:pt>
                <c:pt idx="2">
                  <c:v>1102.5</c:v>
                </c:pt>
                <c:pt idx="3">
                  <c:v>1157.625</c:v>
                </c:pt>
                <c:pt idx="4">
                  <c:v>1215.5062500000001</c:v>
                </c:pt>
                <c:pt idx="5">
                  <c:v>1276.2815625000003</c:v>
                </c:pt>
                <c:pt idx="6">
                  <c:v>1340.0956406250004</c:v>
                </c:pt>
                <c:pt idx="7">
                  <c:v>1407.1004226562504</c:v>
                </c:pt>
                <c:pt idx="8">
                  <c:v>1477.4554437890631</c:v>
                </c:pt>
                <c:pt idx="9">
                  <c:v>1551.3282159785163</c:v>
                </c:pt>
                <c:pt idx="10">
                  <c:v>1628.8946267774422</c:v>
                </c:pt>
              </c:numCache>
            </c:numRef>
          </c:val>
          <c:smooth val="0"/>
          <c:extLst>
            <c:ext xmlns:c16="http://schemas.microsoft.com/office/drawing/2014/chart" uri="{C3380CC4-5D6E-409C-BE32-E72D297353CC}">
              <c16:uniqueId val="{00000000-4D56-4CDA-92A4-C7B148B8CB15}"/>
            </c:ext>
          </c:extLst>
        </c:ser>
        <c:ser>
          <c:idx val="1"/>
          <c:order val="1"/>
          <c:tx>
            <c:strRef>
              <c:f>Tuottolaskuri!$I$27</c:f>
              <c:strCache>
                <c:ptCount val="1"/>
                <c:pt idx="0">
                  <c:v>Kumul. sijoitukset</c:v>
                </c:pt>
              </c:strCache>
            </c:strRef>
          </c:tx>
          <c:spPr>
            <a:ln w="19050" cap="rnd">
              <a:solidFill>
                <a:schemeClr val="accent2"/>
              </a:solidFill>
              <a:round/>
            </a:ln>
            <a:effectLst/>
          </c:spPr>
          <c:marker>
            <c:symbol val="none"/>
          </c:marker>
          <c:cat>
            <c:strRef>
              <c:f>[0]!kaavio_jakso</c:f>
              <c:strCache>
                <c:ptCount val="11"/>
                <c:pt idx="0">
                  <c:v>Alku</c:v>
                </c:pt>
                <c:pt idx="1">
                  <c:v>1</c:v>
                </c:pt>
                <c:pt idx="2">
                  <c:v>2</c:v>
                </c:pt>
                <c:pt idx="3">
                  <c:v>3</c:v>
                </c:pt>
                <c:pt idx="4">
                  <c:v>4</c:v>
                </c:pt>
                <c:pt idx="5">
                  <c:v>5</c:v>
                </c:pt>
                <c:pt idx="6">
                  <c:v>6</c:v>
                </c:pt>
                <c:pt idx="7">
                  <c:v>7</c:v>
                </c:pt>
                <c:pt idx="8">
                  <c:v>8</c:v>
                </c:pt>
                <c:pt idx="9">
                  <c:v>9</c:v>
                </c:pt>
                <c:pt idx="10">
                  <c:v>10</c:v>
                </c:pt>
              </c:strCache>
            </c:strRef>
          </c:cat>
          <c:val>
            <c:numRef>
              <c:f>[0]!kaavio_talletukset</c:f>
              <c:numCache>
                <c:formatCode>0.0</c:formatCode>
                <c:ptCount val="11"/>
                <c:pt idx="0">
                  <c:v>1000</c:v>
                </c:pt>
                <c:pt idx="1">
                  <c:v>1000</c:v>
                </c:pt>
                <c:pt idx="2">
                  <c:v>1000</c:v>
                </c:pt>
                <c:pt idx="3">
                  <c:v>1000</c:v>
                </c:pt>
                <c:pt idx="4">
                  <c:v>1000</c:v>
                </c:pt>
                <c:pt idx="5">
                  <c:v>1000</c:v>
                </c:pt>
                <c:pt idx="6">
                  <c:v>1000</c:v>
                </c:pt>
                <c:pt idx="7">
                  <c:v>1000</c:v>
                </c:pt>
                <c:pt idx="8">
                  <c:v>1000</c:v>
                </c:pt>
                <c:pt idx="9">
                  <c:v>1000</c:v>
                </c:pt>
                <c:pt idx="10">
                  <c:v>1000</c:v>
                </c:pt>
              </c:numCache>
            </c:numRef>
          </c:val>
          <c:smooth val="0"/>
          <c:extLst>
            <c:ext xmlns:c16="http://schemas.microsoft.com/office/drawing/2014/chart" uri="{C3380CC4-5D6E-409C-BE32-E72D297353CC}">
              <c16:uniqueId val="{00000001-4D56-4CDA-92A4-C7B148B8CB15}"/>
            </c:ext>
          </c:extLst>
        </c:ser>
        <c:dLbls>
          <c:showLegendKey val="0"/>
          <c:showVal val="0"/>
          <c:showCatName val="0"/>
          <c:showSerName val="0"/>
          <c:showPercent val="0"/>
          <c:showBubbleSize val="0"/>
        </c:dLbls>
        <c:smooth val="0"/>
        <c:axId val="92746496"/>
        <c:axId val="92748416"/>
      </c:lineChart>
      <c:catAx>
        <c:axId val="9274649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i-FI"/>
          </a:p>
        </c:txPr>
        <c:crossAx val="92748416"/>
        <c:crosses val="autoZero"/>
        <c:auto val="1"/>
        <c:lblAlgn val="ctr"/>
        <c:lblOffset val="100"/>
        <c:noMultiLvlLbl val="1"/>
      </c:catAx>
      <c:valAx>
        <c:axId val="927484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i-FI"/>
          </a:p>
        </c:txPr>
        <c:crossAx val="92746496"/>
        <c:crosses val="autoZero"/>
        <c:crossBetween val="between"/>
      </c:valAx>
      <c:spPr>
        <a:noFill/>
        <a:ln>
          <a:noFill/>
        </a:ln>
        <a:effectLst/>
      </c:spPr>
    </c:plotArea>
    <c:legend>
      <c:legendPos val="t"/>
      <c:layout>
        <c:manualLayout>
          <c:xMode val="edge"/>
          <c:yMode val="edge"/>
          <c:x val="0.19054295211696543"/>
          <c:y val="0"/>
          <c:w val="0.61891409576606915"/>
          <c:h val="7.792964140353458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fi-FI"/>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22"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238124</xdr:colOff>
      <xdr:row>12</xdr:row>
      <xdr:rowOff>133350</xdr:rowOff>
    </xdr:from>
    <xdr:to>
      <xdr:col>9</xdr:col>
      <xdr:colOff>895350</xdr:colOff>
      <xdr:row>25</xdr:row>
      <xdr:rowOff>142874</xdr:rowOff>
    </xdr:to>
    <xdr:graphicFrame macro="">
      <xdr:nvGraphicFramePr>
        <xdr:cNvPr id="4289" name="Chart 4">
          <a:extLst>
            <a:ext uri="{FF2B5EF4-FFF2-40B4-BE49-F238E27FC236}">
              <a16:creationId xmlns:a16="http://schemas.microsoft.com/office/drawing/2014/main" id="{00000000-0008-0000-0100-0000C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38100</xdr:colOff>
          <xdr:row>21</xdr:row>
          <xdr:rowOff>9525</xdr:rowOff>
        </xdr:from>
        <xdr:to>
          <xdr:col>4</xdr:col>
          <xdr:colOff>95250</xdr:colOff>
          <xdr:row>21</xdr:row>
          <xdr:rowOff>161925</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100-0000EC06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12700">
                  <a:solidFill>
                    <a:srgbClr val="B2B2B2"/>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Satunnaistuotto</a:t>
              </a:r>
            </a:p>
          </xdr:txBody>
        </xdr:sp>
        <xdr:clientData/>
      </xdr:twoCellAnchor>
    </mc:Choice>
    <mc:Fallback/>
  </mc:AlternateContent>
  <xdr:twoCellAnchor editAs="oneCell">
    <xdr:from>
      <xdr:col>8</xdr:col>
      <xdr:colOff>104776</xdr:colOff>
      <xdr:row>3</xdr:row>
      <xdr:rowOff>161925</xdr:rowOff>
    </xdr:from>
    <xdr:to>
      <xdr:col>9</xdr:col>
      <xdr:colOff>876301</xdr:colOff>
      <xdr:row>10</xdr:row>
      <xdr:rowOff>161924</xdr:rowOff>
    </xdr:to>
    <xdr:sp macro="" textlink="">
      <xdr:nvSpPr>
        <xdr:cNvPr id="7" name="AutoShape 4">
          <a:extLst>
            <a:ext uri="{FF2B5EF4-FFF2-40B4-BE49-F238E27FC236}">
              <a16:creationId xmlns:a16="http://schemas.microsoft.com/office/drawing/2014/main" id="{00000000-0008-0000-0100-000007000000}"/>
            </a:ext>
          </a:extLst>
        </xdr:cNvPr>
        <xdr:cNvSpPr>
          <a:spLocks noChangeArrowheads="1"/>
        </xdr:cNvSpPr>
      </xdr:nvSpPr>
      <xdr:spPr bwMode="auto">
        <a:xfrm>
          <a:off x="6086476" y="762000"/>
          <a:ext cx="1543050" cy="1200149"/>
        </a:xfrm>
        <a:prstGeom prst="rect">
          <a:avLst/>
        </a:prstGeom>
        <a:noFill/>
        <a:ln w="6350">
          <a:solidFill>
            <a:schemeClr val="accent1"/>
          </a:solidFill>
          <a:prstDash val="dash"/>
          <a:round/>
          <a:headEnd/>
          <a:tailEnd/>
        </a:ln>
        <a:effectLst>
          <a:outerShdw sx="1000" sy="1000" algn="ctr" rotWithShape="0">
            <a:sysClr val="windowText" lastClr="000000"/>
          </a:outerShdw>
          <a:softEdge rad="0"/>
        </a:effectLst>
      </xdr:spPr>
      <xdr:txBody>
        <a:bodyPr vertOverflow="clip" wrap="square" lIns="27432" tIns="22860"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fi-FI" sz="800" b="0" i="0" u="none" strike="noStrike" kern="0" cap="none" spc="0" normalizeH="0" baseline="0" noProof="0">
              <a:ln>
                <a:noFill/>
              </a:ln>
              <a:solidFill>
                <a:srgbClr val="000000"/>
              </a:solidFill>
              <a:effectLst/>
              <a:uLnTx/>
              <a:uFillTx/>
              <a:latin typeface="Tahoma" pitchFamily="34" charset="0"/>
              <a:ea typeface="Tahoma" pitchFamily="34" charset="0"/>
              <a:cs typeface="Tahoma" pitchFamily="34" charset="0"/>
            </a:rPr>
            <a:t>Tuottolaskuri on yksinkertainen, mutta voimakas ja joustava laskuri säästöjen ja sijoitusten tuottojen laskentaan. Sillä voi laskea esim. talletusten, osakkeiden, rahastojen, velkakirjojen ja muiden arvopapereiden tuottoja.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fi-FI" sz="800" b="0" i="0" u="none" strike="noStrike" kern="0" cap="none" spc="0" normalizeH="0" baseline="0" noProof="0">
            <a:ln>
              <a:noFill/>
            </a:ln>
            <a:solidFill>
              <a:srgbClr val="000000"/>
            </a:solidFill>
            <a:effectLst/>
            <a:uLnTx/>
            <a:uFillTx/>
            <a:latin typeface="Tahoma" pitchFamily="34" charset="0"/>
            <a:ea typeface="Tahoma" pitchFamily="34" charset="0"/>
            <a:cs typeface="Tahoma" pitchFamily="34" charset="0"/>
          </a:endParaRPr>
        </a:p>
      </xdr:txBody>
    </xdr:sp>
    <xdr:clientData fPrintsWithSheet="0"/>
  </xdr:twoCellAnchor>
  <xdr:twoCellAnchor>
    <xdr:from>
      <xdr:col>0</xdr:col>
      <xdr:colOff>104775</xdr:colOff>
      <xdr:row>21</xdr:row>
      <xdr:rowOff>57150</xdr:rowOff>
    </xdr:from>
    <xdr:to>
      <xdr:col>2</xdr:col>
      <xdr:colOff>85724</xdr:colOff>
      <xdr:row>24</xdr:row>
      <xdr:rowOff>114300</xdr:rowOff>
    </xdr:to>
    <xdr:sp macro="" textlink="">
      <xdr:nvSpPr>
        <xdr:cNvPr id="2" name="Puhekupla: Suorakulmio, kulmat pyöristettu 1">
          <a:extLst>
            <a:ext uri="{FF2B5EF4-FFF2-40B4-BE49-F238E27FC236}">
              <a16:creationId xmlns:a16="http://schemas.microsoft.com/office/drawing/2014/main" id="{00000000-0008-0000-0100-000002000000}"/>
            </a:ext>
          </a:extLst>
        </xdr:cNvPr>
        <xdr:cNvSpPr/>
      </xdr:nvSpPr>
      <xdr:spPr>
        <a:xfrm>
          <a:off x="104775" y="3619500"/>
          <a:ext cx="971549" cy="571500"/>
        </a:xfrm>
        <a:prstGeom prst="wedgeRoundRectCallout">
          <a:avLst>
            <a:gd name="adj1" fmla="val 68725"/>
            <a:gd name="adj2" fmla="val -21519"/>
            <a:gd name="adj3" fmla="val 16667"/>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fi-FI" sz="800">
              <a:latin typeface="Arial" panose="020B0604020202020204" pitchFamily="34" charset="0"/>
              <a:cs typeface="Arial" panose="020B0604020202020204" pitchFamily="34" charset="0"/>
            </a:rPr>
            <a:t>Paina F9</a:t>
          </a:r>
          <a:r>
            <a:rPr lang="fi-FI" sz="800" baseline="0">
              <a:latin typeface="Arial" panose="020B0604020202020204" pitchFamily="34" charset="0"/>
              <a:cs typeface="Arial" panose="020B0604020202020204" pitchFamily="34" charset="0"/>
            </a:rPr>
            <a:t> uusiaksesi satunnaistuotto</a:t>
          </a:r>
          <a:endParaRPr lang="fi-FI"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teema">
  <a:themeElements>
    <a:clrScheme name="Vanavesi">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
  <sheetViews>
    <sheetView workbookViewId="0"/>
  </sheetViews>
  <sheetFormatPr defaultRowHeight="12.75" x14ac:dyDescent="0.2"/>
  <sheetData>
    <row r="1" spans="1:1" ht="15" x14ac:dyDescent="0.2">
      <c r="A1" s="1" t="s">
        <v>2</v>
      </c>
    </row>
    <row r="2" spans="1:1" x14ac:dyDescent="0.2">
      <c r="A2" t="s">
        <v>0</v>
      </c>
    </row>
    <row r="3" spans="1:1" x14ac:dyDescent="0.2">
      <c r="A3" t="s">
        <v>1</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A1:J228"/>
  <sheetViews>
    <sheetView showGridLines="0" tabSelected="1" workbookViewId="0">
      <selection activeCell="D5" sqref="D5"/>
    </sheetView>
  </sheetViews>
  <sheetFormatPr defaultRowHeight="12.75" x14ac:dyDescent="0.2"/>
  <cols>
    <col min="1" max="1" width="2.42578125" style="4" customWidth="1"/>
    <col min="2" max="2" width="12.42578125" style="4" customWidth="1"/>
    <col min="3" max="3" width="10.42578125" style="4" customWidth="1"/>
    <col min="4" max="4" width="15.140625" style="4" customWidth="1"/>
    <col min="5" max="5" width="9.7109375" style="4" customWidth="1"/>
    <col min="6" max="6" width="12.7109375" style="4" customWidth="1"/>
    <col min="7" max="7" width="10.42578125" style="4" customWidth="1"/>
    <col min="8" max="8" width="17.140625" style="4" customWidth="1"/>
    <col min="9" max="9" width="11.5703125" style="4" customWidth="1"/>
    <col min="10" max="10" width="14.42578125" style="4" customWidth="1"/>
    <col min="11" max="11" width="10.5703125" style="4" bestFit="1" customWidth="1"/>
    <col min="12" max="16384" width="9.140625" style="4"/>
  </cols>
  <sheetData>
    <row r="1" spans="1:10" ht="20.25" customHeight="1" x14ac:dyDescent="0.2">
      <c r="A1" s="50"/>
      <c r="B1" s="51" t="s">
        <v>22</v>
      </c>
      <c r="C1" s="52"/>
      <c r="D1" s="52"/>
      <c r="E1" s="52"/>
      <c r="F1" s="52"/>
      <c r="G1" s="53"/>
      <c r="H1" s="50"/>
      <c r="I1" s="50"/>
      <c r="J1" s="56" t="str">
        <f ca="1">"© " &amp; YEAR(TODAY()) &amp; " Pankkiasiat.fi"</f>
        <v>© 2019 Pankkiasiat.fi</v>
      </c>
    </row>
    <row r="2" spans="1:10" ht="4.5" customHeight="1" x14ac:dyDescent="0.2">
      <c r="B2" s="54"/>
    </row>
    <row r="3" spans="1:10" ht="12.75" customHeight="1" x14ac:dyDescent="0.2">
      <c r="B3" s="3"/>
      <c r="C3" s="3"/>
      <c r="D3" s="6" t="s">
        <v>14</v>
      </c>
      <c r="E3" s="3"/>
      <c r="F3" s="3"/>
      <c r="G3" s="3"/>
      <c r="H3" s="7"/>
      <c r="J3" s="65" t="s">
        <v>40</v>
      </c>
    </row>
    <row r="4" spans="1:10" ht="13.5" customHeight="1" x14ac:dyDescent="0.2">
      <c r="B4" s="30" t="s">
        <v>12</v>
      </c>
      <c r="C4" s="30"/>
      <c r="D4" s="64" t="str">
        <f>IF(D5&gt;100,"Max. 100 vuotta","")</f>
        <v/>
      </c>
      <c r="E4" s="3"/>
      <c r="F4" s="30" t="s">
        <v>11</v>
      </c>
      <c r="G4" s="21"/>
      <c r="H4" s="22"/>
    </row>
    <row r="5" spans="1:10" ht="13.5" customHeight="1" x14ac:dyDescent="0.2">
      <c r="B5" s="3"/>
      <c r="C5" s="8" t="s">
        <v>7</v>
      </c>
      <c r="D5" s="23">
        <v>10</v>
      </c>
      <c r="E5" s="3"/>
      <c r="F5" s="3"/>
      <c r="G5" s="9" t="str">
        <f>"Arvo "&amp;D5&amp;" vuoden jälkeen"</f>
        <v>Arvo 10 vuoden jälkeen</v>
      </c>
      <c r="H5" s="25">
        <f ca="1">OFFSET(H27,D5+1,0,1,1)</f>
        <v>1628.8946267774422</v>
      </c>
    </row>
    <row r="6" spans="1:10" ht="13.5" customHeight="1" x14ac:dyDescent="0.2">
      <c r="B6" s="3"/>
      <c r="C6" s="8" t="s">
        <v>20</v>
      </c>
      <c r="D6" s="18">
        <v>1000</v>
      </c>
      <c r="E6" s="3"/>
      <c r="F6" s="3"/>
      <c r="G6" s="3"/>
      <c r="H6" s="3"/>
      <c r="J6" s="10"/>
    </row>
    <row r="7" spans="1:10" ht="13.5" customHeight="1" x14ac:dyDescent="0.2">
      <c r="B7" s="3"/>
      <c r="C7" s="8" t="s">
        <v>8</v>
      </c>
      <c r="D7" s="19">
        <v>0.05</v>
      </c>
      <c r="E7" s="3"/>
      <c r="F7" s="30" t="s">
        <v>13</v>
      </c>
      <c r="G7" s="21"/>
      <c r="H7" s="22"/>
    </row>
    <row r="8" spans="1:10" ht="13.5" customHeight="1" x14ac:dyDescent="0.2">
      <c r="B8" s="2"/>
      <c r="C8" s="8"/>
      <c r="D8" s="8"/>
      <c r="E8" s="3"/>
      <c r="F8" s="3"/>
      <c r="G8" s="9" t="s">
        <v>36</v>
      </c>
      <c r="H8" s="25">
        <f ca="1">IF(ISBLANK(D5)," - ",SUM(OFFSET(F27,1,0,D5+1,1)))</f>
        <v>1000</v>
      </c>
    </row>
    <row r="9" spans="1:10" ht="13.5" customHeight="1" x14ac:dyDescent="0.2">
      <c r="B9" s="30" t="s">
        <v>24</v>
      </c>
      <c r="C9" s="21"/>
      <c r="D9" s="21"/>
      <c r="E9" s="3"/>
      <c r="F9" s="11"/>
      <c r="G9" s="9" t="s">
        <v>10</v>
      </c>
      <c r="H9" s="26">
        <f ca="1">IF(ISBLANK(D5)," - ",SUM(OFFSET(D27,2,0,$D$5,1)))</f>
        <v>628.89462677744223</v>
      </c>
      <c r="J9" s="5"/>
    </row>
    <row r="10" spans="1:10" ht="13.5" customHeight="1" x14ac:dyDescent="0.2">
      <c r="B10" s="3"/>
      <c r="C10" s="8" t="s">
        <v>19</v>
      </c>
      <c r="D10" s="19" t="s">
        <v>6</v>
      </c>
      <c r="E10" s="3"/>
      <c r="F10" s="11"/>
      <c r="G10" s="9" t="s">
        <v>30</v>
      </c>
      <c r="H10" s="26">
        <f ca="1">IF(ISBLANK(D5)," - ",SUM(OFFSET(E27,2,0,$D$5,1)))</f>
        <v>0</v>
      </c>
    </row>
    <row r="11" spans="1:10" ht="13.5" customHeight="1" x14ac:dyDescent="0.2">
      <c r="B11" s="3"/>
      <c r="C11" s="8" t="s">
        <v>21</v>
      </c>
      <c r="D11" s="20">
        <v>0</v>
      </c>
      <c r="E11" s="3"/>
      <c r="F11" s="11"/>
      <c r="G11" s="9" t="s">
        <v>35</v>
      </c>
      <c r="H11" s="26">
        <f ca="1">H9-H10</f>
        <v>628.89462677744223</v>
      </c>
    </row>
    <row r="12" spans="1:10" ht="13.5" customHeight="1" x14ac:dyDescent="0.2">
      <c r="B12" s="3"/>
      <c r="C12" s="8" t="s">
        <v>25</v>
      </c>
      <c r="D12" s="18">
        <v>0</v>
      </c>
      <c r="E12" s="3"/>
      <c r="F12" s="11"/>
      <c r="G12" s="9" t="s">
        <v>42</v>
      </c>
      <c r="H12" s="66">
        <f ca="1">((H11+H8)/H8)^(365/(D5*365))-1</f>
        <v>5.0000000000000044E-2</v>
      </c>
    </row>
    <row r="13" spans="1:10" ht="13.5" customHeight="1" x14ac:dyDescent="0.2">
      <c r="B13" s="3"/>
      <c r="C13" s="3"/>
      <c r="D13" s="3"/>
      <c r="E13" s="3"/>
      <c r="F13" s="11"/>
      <c r="G13" s="11"/>
      <c r="H13" s="9"/>
    </row>
    <row r="14" spans="1:10" ht="13.5" customHeight="1" x14ac:dyDescent="0.2">
      <c r="B14" s="30" t="s">
        <v>16</v>
      </c>
      <c r="C14" s="21"/>
      <c r="D14" s="22"/>
    </row>
    <row r="15" spans="1:10" ht="13.5" customHeight="1" x14ac:dyDescent="0.2">
      <c r="C15" s="27" t="s">
        <v>27</v>
      </c>
      <c r="D15" s="19">
        <v>0</v>
      </c>
    </row>
    <row r="16" spans="1:10" ht="13.5" customHeight="1" x14ac:dyDescent="0.2">
      <c r="C16" s="27" t="s">
        <v>17</v>
      </c>
      <c r="D16" s="19">
        <v>0</v>
      </c>
      <c r="J16" s="5"/>
    </row>
    <row r="17" spans="1:10" ht="13.5" customHeight="1" x14ac:dyDescent="0.2">
      <c r="C17" s="27" t="s">
        <v>18</v>
      </c>
      <c r="D17" s="19">
        <v>0</v>
      </c>
    </row>
    <row r="18" spans="1:10" ht="13.5" customHeight="1" x14ac:dyDescent="0.2">
      <c r="C18" s="27" t="s">
        <v>29</v>
      </c>
      <c r="D18" s="19">
        <v>0</v>
      </c>
      <c r="G18" s="57" t="s">
        <v>37</v>
      </c>
    </row>
    <row r="19" spans="1:10" ht="13.5" customHeight="1" x14ac:dyDescent="0.2">
      <c r="C19" s="27" t="s">
        <v>28</v>
      </c>
      <c r="D19" s="19">
        <v>0</v>
      </c>
      <c r="F19" s="32"/>
    </row>
    <row r="20" spans="1:10" ht="13.5" customHeight="1" x14ac:dyDescent="0.2"/>
    <row r="21" spans="1:10" ht="13.5" customHeight="1" x14ac:dyDescent="0.2">
      <c r="B21" s="49" t="s">
        <v>15</v>
      </c>
      <c r="C21" s="24"/>
      <c r="D21" s="22"/>
    </row>
    <row r="22" spans="1:10" ht="13.5" customHeight="1" x14ac:dyDescent="0.2">
      <c r="C22" s="3"/>
      <c r="D22" s="29" t="b">
        <v>0</v>
      </c>
      <c r="G22" s="13"/>
    </row>
    <row r="23" spans="1:10" ht="13.5" customHeight="1" x14ac:dyDescent="0.2">
      <c r="C23" s="12" t="s">
        <v>3</v>
      </c>
      <c r="D23" s="16">
        <v>-0.02</v>
      </c>
      <c r="G23" s="13"/>
    </row>
    <row r="24" spans="1:10" ht="13.5" customHeight="1" x14ac:dyDescent="0.2">
      <c r="C24" s="12" t="s">
        <v>4</v>
      </c>
      <c r="D24" s="16">
        <v>0.1</v>
      </c>
      <c r="F24" s="32"/>
      <c r="G24" s="13"/>
    </row>
    <row r="25" spans="1:10" ht="13.5" customHeight="1" x14ac:dyDescent="0.2">
      <c r="C25" s="12" t="s">
        <v>5</v>
      </c>
      <c r="D25" s="17">
        <f ca="1">IF(ISBLANK(D5)," - ",AVERAGE(OFFSET(C27,2,0,D5,1)))</f>
        <v>4.9999999999999996E-2</v>
      </c>
      <c r="G25" s="13"/>
    </row>
    <row r="26" spans="1:10" ht="13.5" customHeight="1" x14ac:dyDescent="0.2">
      <c r="A26" s="58"/>
      <c r="B26" s="59" t="s">
        <v>34</v>
      </c>
      <c r="C26" s="60"/>
      <c r="D26" s="62" t="s">
        <v>37</v>
      </c>
      <c r="E26" s="58"/>
      <c r="F26" s="58"/>
      <c r="G26" s="61"/>
      <c r="H26" s="58"/>
      <c r="I26" s="58"/>
      <c r="J26" s="58"/>
    </row>
    <row r="27" spans="1:10" ht="30" customHeight="1" x14ac:dyDescent="0.2">
      <c r="B27" s="45" t="s">
        <v>6</v>
      </c>
      <c r="C27" s="45" t="s">
        <v>23</v>
      </c>
      <c r="D27" s="46" t="s">
        <v>32</v>
      </c>
      <c r="E27" s="46" t="s">
        <v>31</v>
      </c>
      <c r="F27" s="45" t="s">
        <v>41</v>
      </c>
      <c r="G27" s="45" t="s">
        <v>33</v>
      </c>
      <c r="H27" s="46" t="s">
        <v>38</v>
      </c>
      <c r="I27" s="45" t="s">
        <v>43</v>
      </c>
      <c r="J27" s="45" t="s">
        <v>26</v>
      </c>
    </row>
    <row r="28" spans="1:10" ht="15" customHeight="1" x14ac:dyDescent="0.2">
      <c r="A28" s="47"/>
      <c r="B28" s="48" t="s">
        <v>9</v>
      </c>
      <c r="C28" s="48"/>
      <c r="D28" s="31"/>
      <c r="E28" s="31">
        <f>D6*D15</f>
        <v>0</v>
      </c>
      <c r="F28" s="63">
        <f>D6</f>
        <v>1000</v>
      </c>
      <c r="G28" s="31"/>
      <c r="H28" s="31">
        <f>$D$6-E28</f>
        <v>1000</v>
      </c>
      <c r="I28" s="31">
        <f>D6</f>
        <v>1000</v>
      </c>
      <c r="J28" s="31"/>
    </row>
    <row r="29" spans="1:10" x14ac:dyDescent="0.2">
      <c r="A29" s="33"/>
      <c r="B29" s="34">
        <f>IF(AND(B28="Alku",$D$5&gt;0),1,IF(B28&lt;$D$5,B28+1,"-"))</f>
        <v>1</v>
      </c>
      <c r="C29" s="35">
        <f t="shared" ref="C29:C60" ca="1" si="0">IF(B29="-","-",IF(satunnaistuotto,$D$23+RAND()*($D$24-$D$23),$D$7))</f>
        <v>0.05</v>
      </c>
      <c r="D29" s="36">
        <f ca="1">IF(B29="-","-",FV(((1+C29/tuottoväli))-1,tuottoväli,-$D$11,-H28)-$D$11*tuottoväli-H28)</f>
        <v>50</v>
      </c>
      <c r="E29" s="36">
        <f>IF(B29="-","-",($D$11*$D$18*tuottoväli)+($D$16+$D$19)*H28+IF($D$5=B29,H28*$D$17))</f>
        <v>0</v>
      </c>
      <c r="F29" s="37">
        <f>IF(B29="-","-",$D$12+$D$11*tuottoväli)</f>
        <v>0</v>
      </c>
      <c r="G29" s="43"/>
      <c r="H29" s="36">
        <f ca="1">IF(B29="-","-",H28+F29+G29+D29-E29)</f>
        <v>1050</v>
      </c>
      <c r="I29" s="36">
        <f>IF(B29="-","-",SUM(F$28:F29))</f>
        <v>1000</v>
      </c>
      <c r="J29" s="36">
        <f ca="1">IF(B29="-","-",SUM(D$28:D29))</f>
        <v>50</v>
      </c>
    </row>
    <row r="30" spans="1:10" x14ac:dyDescent="0.2">
      <c r="A30" s="38"/>
      <c r="B30" s="39">
        <f t="shared" ref="B30" si="1">IF(AND(B29="Alku",$D$5&gt;0),1,IF(B29&lt;$D$5,B29+1,"-"))</f>
        <v>2</v>
      </c>
      <c r="C30" s="40">
        <f t="shared" ca="1" si="0"/>
        <v>0.05</v>
      </c>
      <c r="D30" s="41">
        <f ca="1">IF(B30="-","-",FV(((1+C30/tuottoväli))-1,tuottoväli,-$D$11,-H29)-$D$11*tuottoväli-H29)</f>
        <v>52.5</v>
      </c>
      <c r="E30" s="41">
        <f ca="1">IF(B30="-","-",($D$11*$D$18*tuottoväli)+($D$16+$D$19)*H29+IF($D$5=B30,H29*$D$17))</f>
        <v>0</v>
      </c>
      <c r="F30" s="42">
        <f>IF(B30="-","-",$D$12+$D$11*tuottoväli)</f>
        <v>0</v>
      </c>
      <c r="G30" s="44"/>
      <c r="H30" s="41">
        <f t="shared" ref="H30" ca="1" si="2">IF(B30="-","-",H29+F30+G30+D30-E30)</f>
        <v>1102.5</v>
      </c>
      <c r="I30" s="36">
        <f>IF(B30="-","-",SUM(F$28:F30))</f>
        <v>1000</v>
      </c>
      <c r="J30" s="41">
        <f ca="1">IF(B30="-","-",SUM(D$28:D30))</f>
        <v>102.5</v>
      </c>
    </row>
    <row r="31" spans="1:10" x14ac:dyDescent="0.2">
      <c r="A31" s="38"/>
      <c r="B31" s="39">
        <f t="shared" ref="B31:B34" si="3">IF(AND(B30="Alku",$D$5&gt;0),1,IF(B30&lt;$D$5,B30+1,"-"))</f>
        <v>3</v>
      </c>
      <c r="C31" s="40">
        <f t="shared" ca="1" si="0"/>
        <v>0.05</v>
      </c>
      <c r="D31" s="41">
        <f ca="1">IF(B31="-","-",FV(((1+C31/tuottoväli))-1,tuottoväli,-$D$11,-H30)-$D$11*tuottoväli-H30)</f>
        <v>55.125</v>
      </c>
      <c r="E31" s="41">
        <f ca="1">IF(B31="-","-",($D$11*$D$18*tuottoväli)+($D$16+$D$19)*H30+IF($D$5=B31,H30*$D$17))</f>
        <v>0</v>
      </c>
      <c r="F31" s="42">
        <f>IF(B31="-","-",$D$12+$D$11*tuottoväli)</f>
        <v>0</v>
      </c>
      <c r="G31" s="44"/>
      <c r="H31" s="41">
        <f t="shared" ref="H31:H34" ca="1" si="4">IF(B31="-","-",H30+F31+G31+D31-E31)</f>
        <v>1157.625</v>
      </c>
      <c r="I31" s="36">
        <f>IF(B31="-","-",SUM(F$28:F31))</f>
        <v>1000</v>
      </c>
      <c r="J31" s="41">
        <f ca="1">IF(B31="-","-",SUM(D$28:D31))</f>
        <v>157.625</v>
      </c>
    </row>
    <row r="32" spans="1:10" x14ac:dyDescent="0.2">
      <c r="A32" s="38"/>
      <c r="B32" s="39">
        <f t="shared" si="3"/>
        <v>4</v>
      </c>
      <c r="C32" s="40">
        <f t="shared" ca="1" si="0"/>
        <v>0.05</v>
      </c>
      <c r="D32" s="41">
        <f ca="1">IF(B32="-","-",FV(((1+C32/tuottoväli))-1,tuottoväli,-$D$11,-H31)-$D$11*tuottoväli-H31)</f>
        <v>57.881250000000136</v>
      </c>
      <c r="E32" s="41">
        <f ca="1">IF(B32="-","-",($D$11*$D$18*tuottoväli)+($D$16+$D$19)*H31+IF($D$5=B32,H31*$D$17))</f>
        <v>0</v>
      </c>
      <c r="F32" s="42">
        <f>IF(B32="-","-",$D$12+$D$11*tuottoväli)</f>
        <v>0</v>
      </c>
      <c r="G32" s="44"/>
      <c r="H32" s="41">
        <f t="shared" ca="1" si="4"/>
        <v>1215.5062500000001</v>
      </c>
      <c r="I32" s="36">
        <f>IF(B32="-","-",SUM(F$28:F32))</f>
        <v>1000</v>
      </c>
      <c r="J32" s="41">
        <f ca="1">IF(B32="-","-",SUM(D$28:D32))</f>
        <v>215.50625000000014</v>
      </c>
    </row>
    <row r="33" spans="1:10" x14ac:dyDescent="0.2">
      <c r="A33" s="38"/>
      <c r="B33" s="39">
        <f t="shared" si="3"/>
        <v>5</v>
      </c>
      <c r="C33" s="40">
        <f t="shared" ca="1" si="0"/>
        <v>0.05</v>
      </c>
      <c r="D33" s="41">
        <f ca="1">IF(B33="-","-",FV(((1+C33/tuottoväli))-1,tuottoväli,-$D$11,-H32)-$D$11*tuottoväli-H32)</f>
        <v>60.775312500000155</v>
      </c>
      <c r="E33" s="41">
        <f ca="1">IF(B33="-","-",($D$11*$D$18*tuottoväli)+($D$16+$D$19)*H32+IF($D$5=B33,H32*$D$17))</f>
        <v>0</v>
      </c>
      <c r="F33" s="42">
        <f>IF(B33="-","-",$D$12+$D$11*tuottoväli)</f>
        <v>0</v>
      </c>
      <c r="G33" s="44"/>
      <c r="H33" s="41">
        <f t="shared" ca="1" si="4"/>
        <v>1276.2815625000003</v>
      </c>
      <c r="I33" s="36">
        <f>IF(B33="-","-",SUM(F$28:F33))</f>
        <v>1000</v>
      </c>
      <c r="J33" s="41">
        <f ca="1">IF(B33="-","-",SUM(D$28:D33))</f>
        <v>276.28156250000029</v>
      </c>
    </row>
    <row r="34" spans="1:10" x14ac:dyDescent="0.2">
      <c r="A34" s="38"/>
      <c r="B34" s="39">
        <f t="shared" si="3"/>
        <v>6</v>
      </c>
      <c r="C34" s="40">
        <f t="shared" ca="1" si="0"/>
        <v>0.05</v>
      </c>
      <c r="D34" s="41">
        <f ca="1">IF(B34="-","-",FV(((1+C34/tuottoväli))-1,tuottoväli,-$D$11,-H33)-$D$11*tuottoväli-H33)</f>
        <v>63.814078125000151</v>
      </c>
      <c r="E34" s="41">
        <f ca="1">IF(B34="-","-",($D$11*$D$18*tuottoväli)+($D$16+$D$19)*H33+IF($D$5=B34,H33*$D$17))</f>
        <v>0</v>
      </c>
      <c r="F34" s="42">
        <f>IF(B34="-","-",$D$12+$D$11*tuottoväli)</f>
        <v>0</v>
      </c>
      <c r="G34" s="44"/>
      <c r="H34" s="41">
        <f t="shared" ca="1" si="4"/>
        <v>1340.0956406250004</v>
      </c>
      <c r="I34" s="36">
        <f>IF(B34="-","-",SUM(F$28:F34))</f>
        <v>1000</v>
      </c>
      <c r="J34" s="41">
        <f ca="1">IF(B34="-","-",SUM(D$28:D34))</f>
        <v>340.09564062500044</v>
      </c>
    </row>
    <row r="35" spans="1:10" x14ac:dyDescent="0.2">
      <c r="A35" s="38"/>
      <c r="B35" s="39">
        <f t="shared" ref="B35:B98" si="5">IF(AND(B34="Alku",$D$5&gt;0),1,IF(B34&lt;$D$5,B34+1,"-"))</f>
        <v>7</v>
      </c>
      <c r="C35" s="40">
        <f t="shared" ca="1" si="0"/>
        <v>0.05</v>
      </c>
      <c r="D35" s="41">
        <f ca="1">IF(B35="-","-",FV(((1+C35/tuottoväli))-1,tuottoväli,-$D$11,-H34)-$D$11*tuottoväli-H34)</f>
        <v>67.004782031249988</v>
      </c>
      <c r="E35" s="41">
        <f ca="1">IF(B35="-","-",($D$11*$D$18*tuottoväli)+($D$16+$D$19)*H34+IF($D$5=B35,H34*$D$17))</f>
        <v>0</v>
      </c>
      <c r="F35" s="42">
        <f>IF(B35="-","-",$D$12+$D$11*tuottoväli)</f>
        <v>0</v>
      </c>
      <c r="G35" s="44"/>
      <c r="H35" s="41">
        <f t="shared" ref="H35:H98" ca="1" si="6">IF(B35="-","-",H34+F35+G35+D35-E35)</f>
        <v>1407.1004226562504</v>
      </c>
      <c r="I35" s="36">
        <f>IF(B35="-","-",SUM(F$28:F35))</f>
        <v>1000</v>
      </c>
      <c r="J35" s="41">
        <f ca="1">IF(B35="-","-",SUM(D$28:D35))</f>
        <v>407.10042265625043</v>
      </c>
    </row>
    <row r="36" spans="1:10" x14ac:dyDescent="0.2">
      <c r="A36" s="38"/>
      <c r="B36" s="39">
        <f t="shared" si="5"/>
        <v>8</v>
      </c>
      <c r="C36" s="40">
        <f t="shared" ca="1" si="0"/>
        <v>0.05</v>
      </c>
      <c r="D36" s="41">
        <f ca="1">IF(B36="-","-",FV(((1+C36/tuottoväli))-1,tuottoväli,-$D$11,-H35)-$D$11*tuottoväli-H35)</f>
        <v>70.355021132812681</v>
      </c>
      <c r="E36" s="41">
        <f ca="1">IF(B36="-","-",($D$11*$D$18*tuottoväli)+($D$16+$D$19)*H35+IF($D$5=B36,H35*$D$17))</f>
        <v>0</v>
      </c>
      <c r="F36" s="42">
        <f>IF(B36="-","-",$D$12+$D$11*tuottoväli)</f>
        <v>0</v>
      </c>
      <c r="G36" s="44"/>
      <c r="H36" s="41">
        <f t="shared" ca="1" si="6"/>
        <v>1477.4554437890631</v>
      </c>
      <c r="I36" s="36">
        <f>IF(B36="-","-",SUM(F$28:F36))</f>
        <v>1000</v>
      </c>
      <c r="J36" s="41">
        <f ca="1">IF(B36="-","-",SUM(D$28:D36))</f>
        <v>477.45544378906311</v>
      </c>
    </row>
    <row r="37" spans="1:10" x14ac:dyDescent="0.2">
      <c r="A37" s="38"/>
      <c r="B37" s="39">
        <f t="shared" si="5"/>
        <v>9</v>
      </c>
      <c r="C37" s="40">
        <f t="shared" ca="1" si="0"/>
        <v>0.05</v>
      </c>
      <c r="D37" s="41">
        <f ca="1">IF(B37="-","-",FV(((1+C37/tuottoväli))-1,tuottoväli,-$D$11,-H36)-$D$11*tuottoväli-H36)</f>
        <v>73.872772189453144</v>
      </c>
      <c r="E37" s="41">
        <f ca="1">IF(B37="-","-",($D$11*$D$18*tuottoväli)+($D$16+$D$19)*H36+IF($D$5=B37,H36*$D$17))</f>
        <v>0</v>
      </c>
      <c r="F37" s="42">
        <f>IF(B37="-","-",$D$12+$D$11*tuottoväli)</f>
        <v>0</v>
      </c>
      <c r="G37" s="44"/>
      <c r="H37" s="41">
        <f t="shared" ca="1" si="6"/>
        <v>1551.3282159785163</v>
      </c>
      <c r="I37" s="36">
        <f>IF(B37="-","-",SUM(F$28:F37))</f>
        <v>1000</v>
      </c>
      <c r="J37" s="41">
        <f ca="1">IF(B37="-","-",SUM(D$28:D37))</f>
        <v>551.32821597851625</v>
      </c>
    </row>
    <row r="38" spans="1:10" x14ac:dyDescent="0.2">
      <c r="A38" s="38"/>
      <c r="B38" s="39">
        <f t="shared" si="5"/>
        <v>10</v>
      </c>
      <c r="C38" s="40">
        <f t="shared" ca="1" si="0"/>
        <v>0.05</v>
      </c>
      <c r="D38" s="41">
        <f ca="1">IF(B38="-","-",FV(((1+C38/tuottoväli))-1,tuottoväli,-$D$11,-H37)-$D$11*tuottoväli-H37)</f>
        <v>77.566410798925972</v>
      </c>
      <c r="E38" s="41">
        <f ca="1">IF(B38="-","-",($D$11*$D$18*tuottoväli)+($D$16+$D$19)*H37+IF($D$5=B38,H37*$D$17))</f>
        <v>0</v>
      </c>
      <c r="F38" s="42">
        <f>IF(B38="-","-",$D$12+$D$11*tuottoväli)</f>
        <v>0</v>
      </c>
      <c r="G38" s="44"/>
      <c r="H38" s="41">
        <f t="shared" ca="1" si="6"/>
        <v>1628.8946267774422</v>
      </c>
      <c r="I38" s="36">
        <f>IF(B38="-","-",SUM(F$28:F38))</f>
        <v>1000</v>
      </c>
      <c r="J38" s="41">
        <f ca="1">IF(B38="-","-",SUM(D$28:D38))</f>
        <v>628.89462677744223</v>
      </c>
    </row>
    <row r="39" spans="1:10" x14ac:dyDescent="0.2">
      <c r="A39" s="38"/>
      <c r="B39" s="39" t="str">
        <f t="shared" si="5"/>
        <v>-</v>
      </c>
      <c r="C39" s="40" t="str">
        <f t="shared" ca="1" si="0"/>
        <v>-</v>
      </c>
      <c r="D39" s="41" t="str">
        <f>IF(B39="-","-",FV(((1+C39/tuottoväli))-1,tuottoväli,-$D$11,-H38)-$D$11*tuottoväli-H38)</f>
        <v>-</v>
      </c>
      <c r="E39" s="41" t="str">
        <f>IF(B39="-","-",($D$11*$D$18*tuottoväli)+($D$16+$D$19)*H38+IF($D$5=B39,H38*$D$17))</f>
        <v>-</v>
      </c>
      <c r="F39" s="42" t="str">
        <f>IF(B39="-","-",$D$12+$D$11*tuottoväli)</f>
        <v>-</v>
      </c>
      <c r="G39" s="44"/>
      <c r="H39" s="41" t="str">
        <f t="shared" si="6"/>
        <v>-</v>
      </c>
      <c r="I39" s="36" t="str">
        <f>IF(B39="-","-",SUM(F$28:F39))</f>
        <v>-</v>
      </c>
      <c r="J39" s="41" t="str">
        <f>IF(B39="-","-",SUM(D$28:D39))</f>
        <v>-</v>
      </c>
    </row>
    <row r="40" spans="1:10" x14ac:dyDescent="0.2">
      <c r="A40" s="38"/>
      <c r="B40" s="39" t="str">
        <f t="shared" si="5"/>
        <v>-</v>
      </c>
      <c r="C40" s="40" t="str">
        <f t="shared" ca="1" si="0"/>
        <v>-</v>
      </c>
      <c r="D40" s="41" t="str">
        <f>IF(B40="-","-",FV(((1+C40/tuottoväli))-1,tuottoväli,-$D$11,-H39)-$D$11*tuottoväli-H39)</f>
        <v>-</v>
      </c>
      <c r="E40" s="41" t="str">
        <f>IF(B40="-","-",($D$11*$D$18*tuottoväli)+($D$16+$D$19)*H39+IF($D$5=B40,H39*$D$17))</f>
        <v>-</v>
      </c>
      <c r="F40" s="42" t="str">
        <f>IF(B40="-","-",$D$12+$D$11*tuottoväli)</f>
        <v>-</v>
      </c>
      <c r="G40" s="44"/>
      <c r="H40" s="41" t="str">
        <f t="shared" si="6"/>
        <v>-</v>
      </c>
      <c r="I40" s="36" t="str">
        <f>IF(B40="-","-",SUM(F$28:F40))</f>
        <v>-</v>
      </c>
      <c r="J40" s="41" t="str">
        <f>IF(B40="-","-",SUM(D$28:D40))</f>
        <v>-</v>
      </c>
    </row>
    <row r="41" spans="1:10" x14ac:dyDescent="0.2">
      <c r="A41" s="38"/>
      <c r="B41" s="39" t="str">
        <f t="shared" si="5"/>
        <v>-</v>
      </c>
      <c r="C41" s="40" t="str">
        <f t="shared" ca="1" si="0"/>
        <v>-</v>
      </c>
      <c r="D41" s="41" t="str">
        <f>IF(B41="-","-",FV(((1+C41/tuottoväli))-1,tuottoväli,-$D$11,-H40)-$D$11*tuottoväli-H40)</f>
        <v>-</v>
      </c>
      <c r="E41" s="41" t="str">
        <f>IF(B41="-","-",($D$11*$D$18*tuottoväli)+($D$16+$D$19)*H40+IF($D$5=B41,H40*$D$17))</f>
        <v>-</v>
      </c>
      <c r="F41" s="42" t="str">
        <f>IF(B41="-","-",$D$12+$D$11*tuottoväli)</f>
        <v>-</v>
      </c>
      <c r="G41" s="44"/>
      <c r="H41" s="41" t="str">
        <f t="shared" si="6"/>
        <v>-</v>
      </c>
      <c r="I41" s="36" t="str">
        <f>IF(B41="-","-",SUM(F$28:F41))</f>
        <v>-</v>
      </c>
      <c r="J41" s="41" t="str">
        <f>IF(B41="-","-",SUM(D$28:D41))</f>
        <v>-</v>
      </c>
    </row>
    <row r="42" spans="1:10" x14ac:dyDescent="0.2">
      <c r="A42" s="38"/>
      <c r="B42" s="39" t="str">
        <f t="shared" si="5"/>
        <v>-</v>
      </c>
      <c r="C42" s="40" t="str">
        <f t="shared" ca="1" si="0"/>
        <v>-</v>
      </c>
      <c r="D42" s="41" t="str">
        <f>IF(B42="-","-",FV(((1+C42/tuottoväli))-1,tuottoväli,-$D$11,-H41)-$D$11*tuottoväli-H41)</f>
        <v>-</v>
      </c>
      <c r="E42" s="41" t="str">
        <f>IF(B42="-","-",($D$11*$D$18*tuottoväli)+($D$16+$D$19)*H41+IF($D$5=B42,H41*$D$17))</f>
        <v>-</v>
      </c>
      <c r="F42" s="42" t="str">
        <f>IF(B42="-","-",$D$12+$D$11*tuottoväli)</f>
        <v>-</v>
      </c>
      <c r="G42" s="44"/>
      <c r="H42" s="41" t="str">
        <f t="shared" si="6"/>
        <v>-</v>
      </c>
      <c r="I42" s="36" t="str">
        <f>IF(B42="-","-",SUM(F$28:F42))</f>
        <v>-</v>
      </c>
      <c r="J42" s="41" t="str">
        <f>IF(B42="-","-",SUM(D$28:D42))</f>
        <v>-</v>
      </c>
    </row>
    <row r="43" spans="1:10" x14ac:dyDescent="0.2">
      <c r="A43" s="38"/>
      <c r="B43" s="39" t="str">
        <f t="shared" si="5"/>
        <v>-</v>
      </c>
      <c r="C43" s="40" t="str">
        <f t="shared" ca="1" si="0"/>
        <v>-</v>
      </c>
      <c r="D43" s="41" t="str">
        <f>IF(B43="-","-",FV(((1+C43/tuottoväli))-1,tuottoväli,-$D$11,-H42)-$D$11*tuottoväli-H42)</f>
        <v>-</v>
      </c>
      <c r="E43" s="41" t="str">
        <f>IF(B43="-","-",($D$11*$D$18*tuottoväli)+($D$16+$D$19)*H42+IF($D$5=B43,H42*$D$17))</f>
        <v>-</v>
      </c>
      <c r="F43" s="42" t="str">
        <f>IF(B43="-","-",$D$12+$D$11*tuottoväli)</f>
        <v>-</v>
      </c>
      <c r="G43" s="44"/>
      <c r="H43" s="41" t="str">
        <f t="shared" si="6"/>
        <v>-</v>
      </c>
      <c r="I43" s="36" t="str">
        <f>IF(B43="-","-",SUM(F$28:F43))</f>
        <v>-</v>
      </c>
      <c r="J43" s="41" t="str">
        <f>IF(B43="-","-",SUM(D$28:D43))</f>
        <v>-</v>
      </c>
    </row>
    <row r="44" spans="1:10" x14ac:dyDescent="0.2">
      <c r="A44" s="38"/>
      <c r="B44" s="39" t="str">
        <f t="shared" si="5"/>
        <v>-</v>
      </c>
      <c r="C44" s="40" t="str">
        <f t="shared" ca="1" si="0"/>
        <v>-</v>
      </c>
      <c r="D44" s="41" t="str">
        <f>IF(B44="-","-",FV(((1+C44/tuottoväli))-1,tuottoväli,-$D$11,-H43)-$D$11*tuottoväli-H43)</f>
        <v>-</v>
      </c>
      <c r="E44" s="41" t="str">
        <f>IF(B44="-","-",($D$11*$D$18*tuottoväli)+($D$16+$D$19)*H43+IF($D$5=B44,H43*$D$17))</f>
        <v>-</v>
      </c>
      <c r="F44" s="42" t="str">
        <f>IF(B44="-","-",$D$12+$D$11*tuottoväli)</f>
        <v>-</v>
      </c>
      <c r="G44" s="44"/>
      <c r="H44" s="41" t="str">
        <f t="shared" si="6"/>
        <v>-</v>
      </c>
      <c r="I44" s="36" t="str">
        <f>IF(B44="-","-",SUM(F$28:F44))</f>
        <v>-</v>
      </c>
      <c r="J44" s="41" t="str">
        <f>IF(B44="-","-",SUM(D$28:D44))</f>
        <v>-</v>
      </c>
    </row>
    <row r="45" spans="1:10" x14ac:dyDescent="0.2">
      <c r="A45" s="38"/>
      <c r="B45" s="39" t="str">
        <f t="shared" si="5"/>
        <v>-</v>
      </c>
      <c r="C45" s="40" t="str">
        <f t="shared" ca="1" si="0"/>
        <v>-</v>
      </c>
      <c r="D45" s="41" t="str">
        <f>IF(B45="-","-",FV(((1+C45/tuottoväli))-1,tuottoväli,-$D$11,-H44)-$D$11*tuottoväli-H44)</f>
        <v>-</v>
      </c>
      <c r="E45" s="41" t="str">
        <f>IF(B45="-","-",($D$11*$D$18*tuottoväli)+($D$16+$D$19)*H44+IF($D$5=B45,H44*$D$17))</f>
        <v>-</v>
      </c>
      <c r="F45" s="42" t="str">
        <f>IF(B45="-","-",$D$12+$D$11*tuottoväli)</f>
        <v>-</v>
      </c>
      <c r="G45" s="44"/>
      <c r="H45" s="41" t="str">
        <f t="shared" si="6"/>
        <v>-</v>
      </c>
      <c r="I45" s="36" t="str">
        <f>IF(B45="-","-",SUM(F$28:F45))</f>
        <v>-</v>
      </c>
      <c r="J45" s="41" t="str">
        <f>IF(B45="-","-",SUM(D$28:D45))</f>
        <v>-</v>
      </c>
    </row>
    <row r="46" spans="1:10" x14ac:dyDescent="0.2">
      <c r="A46" s="38"/>
      <c r="B46" s="39" t="str">
        <f t="shared" si="5"/>
        <v>-</v>
      </c>
      <c r="C46" s="40" t="str">
        <f t="shared" ca="1" si="0"/>
        <v>-</v>
      </c>
      <c r="D46" s="41" t="str">
        <f>IF(B46="-","-",FV(((1+C46/tuottoväli))-1,tuottoväli,-$D$11,-H45)-$D$11*tuottoväli-H45)</f>
        <v>-</v>
      </c>
      <c r="E46" s="41" t="str">
        <f>IF(B46="-","-",($D$11*$D$18*tuottoväli)+($D$16+$D$19)*H45+IF($D$5=B46,H45*$D$17))</f>
        <v>-</v>
      </c>
      <c r="F46" s="42" t="str">
        <f>IF(B46="-","-",$D$12+$D$11*tuottoväli)</f>
        <v>-</v>
      </c>
      <c r="G46" s="44"/>
      <c r="H46" s="41" t="str">
        <f t="shared" si="6"/>
        <v>-</v>
      </c>
      <c r="I46" s="36" t="str">
        <f>IF(B46="-","-",SUM(F$28:F46))</f>
        <v>-</v>
      </c>
      <c r="J46" s="41" t="str">
        <f>IF(B46="-","-",SUM(D$28:D46))</f>
        <v>-</v>
      </c>
    </row>
    <row r="47" spans="1:10" x14ac:dyDescent="0.2">
      <c r="A47" s="38"/>
      <c r="B47" s="39" t="str">
        <f t="shared" si="5"/>
        <v>-</v>
      </c>
      <c r="C47" s="40" t="str">
        <f t="shared" ca="1" si="0"/>
        <v>-</v>
      </c>
      <c r="D47" s="41" t="str">
        <f>IF(B47="-","-",FV(((1+C47/tuottoväli))-1,tuottoväli,-$D$11,-H46)-$D$11*tuottoväli-H46)</f>
        <v>-</v>
      </c>
      <c r="E47" s="41" t="str">
        <f>IF(B47="-","-",($D$11*$D$18*tuottoväli)+($D$16+$D$19)*H46+IF($D$5=B47,H46*$D$17))</f>
        <v>-</v>
      </c>
      <c r="F47" s="42" t="str">
        <f>IF(B47="-","-",$D$12+$D$11*tuottoväli)</f>
        <v>-</v>
      </c>
      <c r="G47" s="44"/>
      <c r="H47" s="41" t="str">
        <f t="shared" si="6"/>
        <v>-</v>
      </c>
      <c r="I47" s="36" t="str">
        <f>IF(B47="-","-",SUM(F$28:F47))</f>
        <v>-</v>
      </c>
      <c r="J47" s="41" t="str">
        <f>IF(B47="-","-",SUM(D$28:D47))</f>
        <v>-</v>
      </c>
    </row>
    <row r="48" spans="1:10" x14ac:dyDescent="0.2">
      <c r="A48" s="38"/>
      <c r="B48" s="39" t="str">
        <f t="shared" si="5"/>
        <v>-</v>
      </c>
      <c r="C48" s="40" t="str">
        <f t="shared" ca="1" si="0"/>
        <v>-</v>
      </c>
      <c r="D48" s="41" t="str">
        <f>IF(B48="-","-",FV(((1+C48/tuottoväli))-1,tuottoväli,-$D$11,-H47)-$D$11*tuottoväli-H47)</f>
        <v>-</v>
      </c>
      <c r="E48" s="41" t="str">
        <f>IF(B48="-","-",($D$11*$D$18*tuottoväli)+($D$16+$D$19)*H47+IF($D$5=B48,H47*$D$17))</f>
        <v>-</v>
      </c>
      <c r="F48" s="42" t="str">
        <f>IF(B48="-","-",$D$12+$D$11*tuottoväli)</f>
        <v>-</v>
      </c>
      <c r="G48" s="44"/>
      <c r="H48" s="41" t="str">
        <f t="shared" si="6"/>
        <v>-</v>
      </c>
      <c r="I48" s="36" t="str">
        <f>IF(B48="-","-",SUM(F$28:F48))</f>
        <v>-</v>
      </c>
      <c r="J48" s="41" t="str">
        <f>IF(B48="-","-",SUM(D$28:D48))</f>
        <v>-</v>
      </c>
    </row>
    <row r="49" spans="1:10" x14ac:dyDescent="0.2">
      <c r="A49" s="38"/>
      <c r="B49" s="39" t="str">
        <f t="shared" si="5"/>
        <v>-</v>
      </c>
      <c r="C49" s="40" t="str">
        <f t="shared" ca="1" si="0"/>
        <v>-</v>
      </c>
      <c r="D49" s="41" t="str">
        <f>IF(B49="-","-",FV(((1+C49/tuottoväli))-1,tuottoväli,-$D$11,-H48)-$D$11*tuottoväli-H48)</f>
        <v>-</v>
      </c>
      <c r="E49" s="41" t="str">
        <f>IF(B49="-","-",($D$11*$D$18*tuottoväli)+($D$16+$D$19)*H48+IF($D$5=B49,H48*$D$17))</f>
        <v>-</v>
      </c>
      <c r="F49" s="42" t="str">
        <f>IF(B49="-","-",$D$12+$D$11*tuottoväli)</f>
        <v>-</v>
      </c>
      <c r="G49" s="44"/>
      <c r="H49" s="41" t="str">
        <f t="shared" si="6"/>
        <v>-</v>
      </c>
      <c r="I49" s="36" t="str">
        <f>IF(B49="-","-",SUM(F$28:F49))</f>
        <v>-</v>
      </c>
      <c r="J49" s="41" t="str">
        <f>IF(B49="-","-",SUM(D$28:D49))</f>
        <v>-</v>
      </c>
    </row>
    <row r="50" spans="1:10" x14ac:dyDescent="0.2">
      <c r="A50" s="38"/>
      <c r="B50" s="39" t="str">
        <f t="shared" si="5"/>
        <v>-</v>
      </c>
      <c r="C50" s="40" t="str">
        <f t="shared" ca="1" si="0"/>
        <v>-</v>
      </c>
      <c r="D50" s="41" t="str">
        <f>IF(B50="-","-",FV(((1+C50/tuottoväli))-1,tuottoväli,-$D$11,-H49)-$D$11*tuottoväli-H49)</f>
        <v>-</v>
      </c>
      <c r="E50" s="41" t="str">
        <f>IF(B50="-","-",($D$11*$D$18*tuottoväli)+($D$16+$D$19)*H49+IF($D$5=B50,H49*$D$17))</f>
        <v>-</v>
      </c>
      <c r="F50" s="42" t="str">
        <f>IF(B50="-","-",$D$12+$D$11*tuottoväli)</f>
        <v>-</v>
      </c>
      <c r="G50" s="44"/>
      <c r="H50" s="41" t="str">
        <f t="shared" si="6"/>
        <v>-</v>
      </c>
      <c r="I50" s="36" t="str">
        <f>IF(B50="-","-",SUM(F$28:F50))</f>
        <v>-</v>
      </c>
      <c r="J50" s="41" t="str">
        <f>IF(B50="-","-",SUM(D$28:D50))</f>
        <v>-</v>
      </c>
    </row>
    <row r="51" spans="1:10" x14ac:dyDescent="0.2">
      <c r="A51" s="38"/>
      <c r="B51" s="39" t="str">
        <f t="shared" si="5"/>
        <v>-</v>
      </c>
      <c r="C51" s="40" t="str">
        <f t="shared" ca="1" si="0"/>
        <v>-</v>
      </c>
      <c r="D51" s="41" t="str">
        <f>IF(B51="-","-",FV(((1+C51/tuottoväli))-1,tuottoväli,-$D$11,-H50)-$D$11*tuottoväli-H50)</f>
        <v>-</v>
      </c>
      <c r="E51" s="41" t="str">
        <f>IF(B51="-","-",($D$11*$D$18*tuottoväli)+($D$16+$D$19)*H50+IF($D$5=B51,H50*$D$17))</f>
        <v>-</v>
      </c>
      <c r="F51" s="42" t="str">
        <f>IF(B51="-","-",$D$12+$D$11*tuottoväli)</f>
        <v>-</v>
      </c>
      <c r="G51" s="44"/>
      <c r="H51" s="41" t="str">
        <f t="shared" si="6"/>
        <v>-</v>
      </c>
      <c r="I51" s="36" t="str">
        <f>IF(B51="-","-",SUM(F$28:F51))</f>
        <v>-</v>
      </c>
      <c r="J51" s="41" t="str">
        <f>IF(B51="-","-",SUM(D$28:D51))</f>
        <v>-</v>
      </c>
    </row>
    <row r="52" spans="1:10" x14ac:dyDescent="0.2">
      <c r="A52" s="38"/>
      <c r="B52" s="39" t="str">
        <f t="shared" si="5"/>
        <v>-</v>
      </c>
      <c r="C52" s="40" t="str">
        <f t="shared" ca="1" si="0"/>
        <v>-</v>
      </c>
      <c r="D52" s="41" t="str">
        <f>IF(B52="-","-",FV(((1+C52/tuottoväli))-1,tuottoväli,-$D$11,-H51)-$D$11*tuottoväli-H51)</f>
        <v>-</v>
      </c>
      <c r="E52" s="41" t="str">
        <f>IF(B52="-","-",($D$11*$D$18*tuottoväli)+($D$16+$D$19)*H51+IF($D$5=B52,H51*$D$17))</f>
        <v>-</v>
      </c>
      <c r="F52" s="42" t="str">
        <f>IF(B52="-","-",$D$12+$D$11*tuottoväli)</f>
        <v>-</v>
      </c>
      <c r="G52" s="44"/>
      <c r="H52" s="41" t="str">
        <f t="shared" si="6"/>
        <v>-</v>
      </c>
      <c r="I52" s="36" t="str">
        <f>IF(B52="-","-",SUM(F$28:F52))</f>
        <v>-</v>
      </c>
      <c r="J52" s="41" t="str">
        <f>IF(B52="-","-",SUM(D$28:D52))</f>
        <v>-</v>
      </c>
    </row>
    <row r="53" spans="1:10" x14ac:dyDescent="0.2">
      <c r="A53" s="38"/>
      <c r="B53" s="39" t="str">
        <f t="shared" si="5"/>
        <v>-</v>
      </c>
      <c r="C53" s="40" t="str">
        <f t="shared" ca="1" si="0"/>
        <v>-</v>
      </c>
      <c r="D53" s="41" t="str">
        <f>IF(B53="-","-",FV(((1+C53/tuottoväli))-1,tuottoväli,-$D$11,-H52)-$D$11*tuottoväli-H52)</f>
        <v>-</v>
      </c>
      <c r="E53" s="41" t="str">
        <f>IF(B53="-","-",($D$11*$D$18*tuottoväli)+($D$16+$D$19)*H52+IF($D$5=B53,H52*$D$17))</f>
        <v>-</v>
      </c>
      <c r="F53" s="42" t="str">
        <f>IF(B53="-","-",$D$12+$D$11*tuottoväli)</f>
        <v>-</v>
      </c>
      <c r="G53" s="44"/>
      <c r="H53" s="41" t="str">
        <f t="shared" si="6"/>
        <v>-</v>
      </c>
      <c r="I53" s="36" t="str">
        <f>IF(B53="-","-",SUM(F$28:F53))</f>
        <v>-</v>
      </c>
      <c r="J53" s="41" t="str">
        <f>IF(B53="-","-",SUM(D$28:D53))</f>
        <v>-</v>
      </c>
    </row>
    <row r="54" spans="1:10" x14ac:dyDescent="0.2">
      <c r="A54" s="38"/>
      <c r="B54" s="39" t="str">
        <f t="shared" si="5"/>
        <v>-</v>
      </c>
      <c r="C54" s="40" t="str">
        <f t="shared" ca="1" si="0"/>
        <v>-</v>
      </c>
      <c r="D54" s="41" t="str">
        <f>IF(B54="-","-",FV(((1+C54/tuottoväli))-1,tuottoväli,-$D$11,-H53)-$D$11*tuottoväli-H53)</f>
        <v>-</v>
      </c>
      <c r="E54" s="41" t="str">
        <f>IF(B54="-","-",($D$11*$D$18*tuottoväli)+($D$16+$D$19)*H53+IF($D$5=B54,H53*$D$17))</f>
        <v>-</v>
      </c>
      <c r="F54" s="42" t="str">
        <f>IF(B54="-","-",$D$12+$D$11*tuottoväli)</f>
        <v>-</v>
      </c>
      <c r="G54" s="44"/>
      <c r="H54" s="41" t="str">
        <f t="shared" si="6"/>
        <v>-</v>
      </c>
      <c r="I54" s="36" t="str">
        <f>IF(B54="-","-",SUM(F$28:F54))</f>
        <v>-</v>
      </c>
      <c r="J54" s="41" t="str">
        <f>IF(B54="-","-",SUM(D$28:D54))</f>
        <v>-</v>
      </c>
    </row>
    <row r="55" spans="1:10" x14ac:dyDescent="0.2">
      <c r="A55" s="38"/>
      <c r="B55" s="39" t="str">
        <f t="shared" si="5"/>
        <v>-</v>
      </c>
      <c r="C55" s="40" t="str">
        <f t="shared" ca="1" si="0"/>
        <v>-</v>
      </c>
      <c r="D55" s="41" t="str">
        <f>IF(B55="-","-",FV(((1+C55/tuottoväli))-1,tuottoväli,-$D$11,-H54)-$D$11*tuottoväli-H54)</f>
        <v>-</v>
      </c>
      <c r="E55" s="41" t="str">
        <f>IF(B55="-","-",($D$11*$D$18*tuottoväli)+($D$16+$D$19)*H54+IF($D$5=B55,H54*$D$17))</f>
        <v>-</v>
      </c>
      <c r="F55" s="42" t="str">
        <f>IF(B55="-","-",$D$12+$D$11*tuottoväli)</f>
        <v>-</v>
      </c>
      <c r="G55" s="44"/>
      <c r="H55" s="41" t="str">
        <f t="shared" si="6"/>
        <v>-</v>
      </c>
      <c r="I55" s="36" t="str">
        <f>IF(B55="-","-",SUM(F$28:F55))</f>
        <v>-</v>
      </c>
      <c r="J55" s="41" t="str">
        <f>IF(B55="-","-",SUM(D$28:D55))</f>
        <v>-</v>
      </c>
    </row>
    <row r="56" spans="1:10" x14ac:dyDescent="0.2">
      <c r="A56" s="38"/>
      <c r="B56" s="39" t="str">
        <f t="shared" si="5"/>
        <v>-</v>
      </c>
      <c r="C56" s="40" t="str">
        <f t="shared" ca="1" si="0"/>
        <v>-</v>
      </c>
      <c r="D56" s="41" t="str">
        <f>IF(B56="-","-",FV(((1+C56/tuottoväli))-1,tuottoväli,-$D$11,-H55)-$D$11*tuottoväli-H55)</f>
        <v>-</v>
      </c>
      <c r="E56" s="41" t="str">
        <f>IF(B56="-","-",($D$11*$D$18*tuottoväli)+($D$16+$D$19)*H55+IF($D$5=B56,H55*$D$17))</f>
        <v>-</v>
      </c>
      <c r="F56" s="42" t="str">
        <f>IF(B56="-","-",$D$12+$D$11*tuottoväli)</f>
        <v>-</v>
      </c>
      <c r="G56" s="44"/>
      <c r="H56" s="41" t="str">
        <f t="shared" si="6"/>
        <v>-</v>
      </c>
      <c r="I56" s="36" t="str">
        <f>IF(B56="-","-",SUM(F$28:F56))</f>
        <v>-</v>
      </c>
      <c r="J56" s="41" t="str">
        <f>IF(B56="-","-",SUM(D$28:D56))</f>
        <v>-</v>
      </c>
    </row>
    <row r="57" spans="1:10" x14ac:dyDescent="0.2">
      <c r="A57" s="38"/>
      <c r="B57" s="39" t="str">
        <f t="shared" si="5"/>
        <v>-</v>
      </c>
      <c r="C57" s="40" t="str">
        <f t="shared" ca="1" si="0"/>
        <v>-</v>
      </c>
      <c r="D57" s="41" t="str">
        <f>IF(B57="-","-",FV(((1+C57/tuottoväli))-1,tuottoväli,-$D$11,-H56)-$D$11*tuottoväli-H56)</f>
        <v>-</v>
      </c>
      <c r="E57" s="41" t="str">
        <f>IF(B57="-","-",($D$11*$D$18*tuottoväli)+($D$16+$D$19)*H56+IF($D$5=B57,H56*$D$17))</f>
        <v>-</v>
      </c>
      <c r="F57" s="42" t="str">
        <f>IF(B57="-","-",$D$12+$D$11*tuottoväli)</f>
        <v>-</v>
      </c>
      <c r="G57" s="44"/>
      <c r="H57" s="41" t="str">
        <f t="shared" si="6"/>
        <v>-</v>
      </c>
      <c r="I57" s="36" t="str">
        <f>IF(B57="-","-",SUM(F$28:F57))</f>
        <v>-</v>
      </c>
      <c r="J57" s="41" t="str">
        <f>IF(B57="-","-",SUM(D$28:D57))</f>
        <v>-</v>
      </c>
    </row>
    <row r="58" spans="1:10" x14ac:dyDescent="0.2">
      <c r="A58" s="38"/>
      <c r="B58" s="39" t="str">
        <f t="shared" si="5"/>
        <v>-</v>
      </c>
      <c r="C58" s="40" t="str">
        <f t="shared" ca="1" si="0"/>
        <v>-</v>
      </c>
      <c r="D58" s="41" t="str">
        <f>IF(B58="-","-",FV(((1+C58/tuottoväli))-1,tuottoväli,-$D$11,-H57)-$D$11*tuottoväli-H57)</f>
        <v>-</v>
      </c>
      <c r="E58" s="41" t="str">
        <f>IF(B58="-","-",($D$11*$D$18*tuottoväli)+($D$16+$D$19)*H57+IF($D$5=B58,H57*$D$17))</f>
        <v>-</v>
      </c>
      <c r="F58" s="42" t="str">
        <f>IF(B58="-","-",$D$12+$D$11*tuottoväli)</f>
        <v>-</v>
      </c>
      <c r="G58" s="44"/>
      <c r="H58" s="41" t="str">
        <f t="shared" si="6"/>
        <v>-</v>
      </c>
      <c r="I58" s="36" t="str">
        <f>IF(B58="-","-",SUM(F$28:F58))</f>
        <v>-</v>
      </c>
      <c r="J58" s="41" t="str">
        <f>IF(B58="-","-",SUM(D$28:D58))</f>
        <v>-</v>
      </c>
    </row>
    <row r="59" spans="1:10" x14ac:dyDescent="0.2">
      <c r="A59" s="38"/>
      <c r="B59" s="39" t="str">
        <f t="shared" si="5"/>
        <v>-</v>
      </c>
      <c r="C59" s="40" t="str">
        <f t="shared" ca="1" si="0"/>
        <v>-</v>
      </c>
      <c r="D59" s="41" t="str">
        <f>IF(B59="-","-",FV(((1+C59/tuottoväli))-1,tuottoväli,-$D$11,-H58)-$D$11*tuottoväli-H58)</f>
        <v>-</v>
      </c>
      <c r="E59" s="41" t="str">
        <f>IF(B59="-","-",($D$11*$D$18*tuottoväli)+($D$16+$D$19)*H58+IF($D$5=B59,H58*$D$17))</f>
        <v>-</v>
      </c>
      <c r="F59" s="42" t="str">
        <f>IF(B59="-","-",$D$12+$D$11*tuottoväli)</f>
        <v>-</v>
      </c>
      <c r="G59" s="44"/>
      <c r="H59" s="41" t="str">
        <f t="shared" si="6"/>
        <v>-</v>
      </c>
      <c r="I59" s="36" t="str">
        <f>IF(B59="-","-",SUM(F$28:F59))</f>
        <v>-</v>
      </c>
      <c r="J59" s="41" t="str">
        <f>IF(B59="-","-",SUM(D$28:D59))</f>
        <v>-</v>
      </c>
    </row>
    <row r="60" spans="1:10" x14ac:dyDescent="0.2">
      <c r="A60" s="38"/>
      <c r="B60" s="39" t="str">
        <f t="shared" si="5"/>
        <v>-</v>
      </c>
      <c r="C60" s="40" t="str">
        <f t="shared" ca="1" si="0"/>
        <v>-</v>
      </c>
      <c r="D60" s="41" t="str">
        <f>IF(B60="-","-",FV(((1+C60/tuottoväli))-1,tuottoväli,-$D$11,-H59)-$D$11*tuottoväli-H59)</f>
        <v>-</v>
      </c>
      <c r="E60" s="41" t="str">
        <f>IF(B60="-","-",($D$11*$D$18*tuottoväli)+($D$16+$D$19)*H59+IF($D$5=B60,H59*$D$17))</f>
        <v>-</v>
      </c>
      <c r="F60" s="42" t="str">
        <f>IF(B60="-","-",$D$12+$D$11*tuottoväli)</f>
        <v>-</v>
      </c>
      <c r="G60" s="44"/>
      <c r="H60" s="41" t="str">
        <f t="shared" si="6"/>
        <v>-</v>
      </c>
      <c r="I60" s="36" t="str">
        <f>IF(B60="-","-",SUM(F$28:F60))</f>
        <v>-</v>
      </c>
      <c r="J60" s="41" t="str">
        <f>IF(B60="-","-",SUM(D$28:D60))</f>
        <v>-</v>
      </c>
    </row>
    <row r="61" spans="1:10" x14ac:dyDescent="0.2">
      <c r="A61" s="38"/>
      <c r="B61" s="39" t="str">
        <f t="shared" si="5"/>
        <v>-</v>
      </c>
      <c r="C61" s="40" t="str">
        <f t="shared" ref="C61:C92" ca="1" si="7">IF(B61="-","-",IF(satunnaistuotto,$D$23+RAND()*($D$24-$D$23),$D$7))</f>
        <v>-</v>
      </c>
      <c r="D61" s="41" t="str">
        <f>IF(B61="-","-",FV(((1+C61/tuottoväli))-1,tuottoväli,-$D$11,-H60)-$D$11*tuottoväli-H60)</f>
        <v>-</v>
      </c>
      <c r="E61" s="41" t="str">
        <f>IF(B61="-","-",($D$11*$D$18*tuottoväli)+($D$16+$D$19)*H60+IF($D$5=B61,H60*$D$17))</f>
        <v>-</v>
      </c>
      <c r="F61" s="42" t="str">
        <f>IF(B61="-","-",$D$12+$D$11*tuottoväli)</f>
        <v>-</v>
      </c>
      <c r="G61" s="44"/>
      <c r="H61" s="41" t="str">
        <f t="shared" si="6"/>
        <v>-</v>
      </c>
      <c r="I61" s="36" t="str">
        <f>IF(B61="-","-",SUM(F$28:F61))</f>
        <v>-</v>
      </c>
      <c r="J61" s="41" t="str">
        <f>IF(B61="-","-",SUM(D$28:D61))</f>
        <v>-</v>
      </c>
    </row>
    <row r="62" spans="1:10" x14ac:dyDescent="0.2">
      <c r="A62" s="38"/>
      <c r="B62" s="39" t="str">
        <f t="shared" si="5"/>
        <v>-</v>
      </c>
      <c r="C62" s="40" t="str">
        <f t="shared" ca="1" si="7"/>
        <v>-</v>
      </c>
      <c r="D62" s="41" t="str">
        <f>IF(B62="-","-",FV(((1+C62/tuottoväli))-1,tuottoväli,-$D$11,-H61)-$D$11*tuottoväli-H61)</f>
        <v>-</v>
      </c>
      <c r="E62" s="41" t="str">
        <f>IF(B62="-","-",($D$11*$D$18*tuottoväli)+($D$16+$D$19)*H61+IF($D$5=B62,H61*$D$17))</f>
        <v>-</v>
      </c>
      <c r="F62" s="42" t="str">
        <f>IF(B62="-","-",$D$12+$D$11*tuottoväli)</f>
        <v>-</v>
      </c>
      <c r="G62" s="44"/>
      <c r="H62" s="41" t="str">
        <f t="shared" si="6"/>
        <v>-</v>
      </c>
      <c r="I62" s="36" t="str">
        <f>IF(B62="-","-",SUM(F$28:F62))</f>
        <v>-</v>
      </c>
      <c r="J62" s="41" t="str">
        <f>IF(B62="-","-",SUM(D$28:D62))</f>
        <v>-</v>
      </c>
    </row>
    <row r="63" spans="1:10" x14ac:dyDescent="0.2">
      <c r="A63" s="38"/>
      <c r="B63" s="39" t="str">
        <f t="shared" si="5"/>
        <v>-</v>
      </c>
      <c r="C63" s="40" t="str">
        <f t="shared" ca="1" si="7"/>
        <v>-</v>
      </c>
      <c r="D63" s="41" t="str">
        <f>IF(B63="-","-",FV(((1+C63/tuottoväli))-1,tuottoväli,-$D$11,-H62)-$D$11*tuottoväli-H62)</f>
        <v>-</v>
      </c>
      <c r="E63" s="41" t="str">
        <f>IF(B63="-","-",($D$11*$D$18*tuottoväli)+($D$16+$D$19)*H62+IF($D$5=B63,H62*$D$17))</f>
        <v>-</v>
      </c>
      <c r="F63" s="42" t="str">
        <f>IF(B63="-","-",$D$12+$D$11*tuottoväli)</f>
        <v>-</v>
      </c>
      <c r="G63" s="44"/>
      <c r="H63" s="41" t="str">
        <f t="shared" si="6"/>
        <v>-</v>
      </c>
      <c r="I63" s="36" t="str">
        <f>IF(B63="-","-",SUM(F$28:F63))</f>
        <v>-</v>
      </c>
      <c r="J63" s="41" t="str">
        <f>IF(B63="-","-",SUM(D$28:D63))</f>
        <v>-</v>
      </c>
    </row>
    <row r="64" spans="1:10" x14ac:dyDescent="0.2">
      <c r="A64" s="38"/>
      <c r="B64" s="39" t="str">
        <f t="shared" si="5"/>
        <v>-</v>
      </c>
      <c r="C64" s="40" t="str">
        <f t="shared" ca="1" si="7"/>
        <v>-</v>
      </c>
      <c r="D64" s="41" t="str">
        <f>IF(B64="-","-",FV(((1+C64/tuottoväli))-1,tuottoväli,-$D$11,-H63)-$D$11*tuottoväli-H63)</f>
        <v>-</v>
      </c>
      <c r="E64" s="41" t="str">
        <f>IF(B64="-","-",($D$11*$D$18*tuottoväli)+($D$16+$D$19)*H63+IF($D$5=B64,H63*$D$17))</f>
        <v>-</v>
      </c>
      <c r="F64" s="42" t="str">
        <f>IF(B64="-","-",$D$12+$D$11*tuottoväli)</f>
        <v>-</v>
      </c>
      <c r="G64" s="44"/>
      <c r="H64" s="41" t="str">
        <f t="shared" si="6"/>
        <v>-</v>
      </c>
      <c r="I64" s="36" t="str">
        <f>IF(B64="-","-",SUM(F$28:F64))</f>
        <v>-</v>
      </c>
      <c r="J64" s="41" t="str">
        <f>IF(B64="-","-",SUM(D$28:D64))</f>
        <v>-</v>
      </c>
    </row>
    <row r="65" spans="1:10" x14ac:dyDescent="0.2">
      <c r="A65" s="38"/>
      <c r="B65" s="39" t="str">
        <f t="shared" si="5"/>
        <v>-</v>
      </c>
      <c r="C65" s="40" t="str">
        <f t="shared" ca="1" si="7"/>
        <v>-</v>
      </c>
      <c r="D65" s="41" t="str">
        <f>IF(B65="-","-",FV(((1+C65/tuottoväli))-1,tuottoväli,-$D$11,-H64)-$D$11*tuottoväli-H64)</f>
        <v>-</v>
      </c>
      <c r="E65" s="41" t="str">
        <f>IF(B65="-","-",($D$11*$D$18*tuottoväli)+($D$16+$D$19)*H64+IF($D$5=B65,H64*$D$17))</f>
        <v>-</v>
      </c>
      <c r="F65" s="42" t="str">
        <f>IF(B65="-","-",$D$12+$D$11*tuottoväli)</f>
        <v>-</v>
      </c>
      <c r="G65" s="44"/>
      <c r="H65" s="41" t="str">
        <f t="shared" si="6"/>
        <v>-</v>
      </c>
      <c r="I65" s="36" t="str">
        <f>IF(B65="-","-",SUM(F$28:F65))</f>
        <v>-</v>
      </c>
      <c r="J65" s="41" t="str">
        <f>IF(B65="-","-",SUM(D$28:D65))</f>
        <v>-</v>
      </c>
    </row>
    <row r="66" spans="1:10" x14ac:dyDescent="0.2">
      <c r="A66" s="38"/>
      <c r="B66" s="39" t="str">
        <f t="shared" si="5"/>
        <v>-</v>
      </c>
      <c r="C66" s="40" t="str">
        <f t="shared" ca="1" si="7"/>
        <v>-</v>
      </c>
      <c r="D66" s="41" t="str">
        <f>IF(B66="-","-",FV(((1+C66/tuottoväli))-1,tuottoväli,-$D$11,-H65)-$D$11*tuottoväli-H65)</f>
        <v>-</v>
      </c>
      <c r="E66" s="41" t="str">
        <f>IF(B66="-","-",($D$11*$D$18*tuottoväli)+($D$16+$D$19)*H65+IF($D$5=B66,H65*$D$17))</f>
        <v>-</v>
      </c>
      <c r="F66" s="42" t="str">
        <f>IF(B66="-","-",$D$12+$D$11*tuottoväli)</f>
        <v>-</v>
      </c>
      <c r="G66" s="44"/>
      <c r="H66" s="41" t="str">
        <f t="shared" si="6"/>
        <v>-</v>
      </c>
      <c r="I66" s="36" t="str">
        <f>IF(B66="-","-",SUM(F$28:F66))</f>
        <v>-</v>
      </c>
      <c r="J66" s="41" t="str">
        <f>IF(B66="-","-",SUM(D$28:D66))</f>
        <v>-</v>
      </c>
    </row>
    <row r="67" spans="1:10" x14ac:dyDescent="0.2">
      <c r="A67" s="38"/>
      <c r="B67" s="39" t="str">
        <f t="shared" si="5"/>
        <v>-</v>
      </c>
      <c r="C67" s="40" t="str">
        <f t="shared" ca="1" si="7"/>
        <v>-</v>
      </c>
      <c r="D67" s="41" t="str">
        <f>IF(B67="-","-",FV(((1+C67/tuottoväli))-1,tuottoväli,-$D$11,-H66)-$D$11*tuottoväli-H66)</f>
        <v>-</v>
      </c>
      <c r="E67" s="41" t="str">
        <f>IF(B67="-","-",($D$11*$D$18*tuottoväli)+($D$16+$D$19)*H66+IF($D$5=B67,H66*$D$17))</f>
        <v>-</v>
      </c>
      <c r="F67" s="42" t="str">
        <f>IF(B67="-","-",$D$12+$D$11*tuottoväli)</f>
        <v>-</v>
      </c>
      <c r="G67" s="44"/>
      <c r="H67" s="41" t="str">
        <f t="shared" si="6"/>
        <v>-</v>
      </c>
      <c r="I67" s="36" t="str">
        <f>IF(B67="-","-",SUM(F$28:F67))</f>
        <v>-</v>
      </c>
      <c r="J67" s="41" t="str">
        <f>IF(B67="-","-",SUM(D$28:D67))</f>
        <v>-</v>
      </c>
    </row>
    <row r="68" spans="1:10" x14ac:dyDescent="0.2">
      <c r="A68" s="38"/>
      <c r="B68" s="39" t="str">
        <f t="shared" si="5"/>
        <v>-</v>
      </c>
      <c r="C68" s="40" t="str">
        <f t="shared" ca="1" si="7"/>
        <v>-</v>
      </c>
      <c r="D68" s="41" t="str">
        <f>IF(B68="-","-",FV(((1+C68/tuottoväli))-1,tuottoväli,-$D$11,-H67)-$D$11*tuottoväli-H67)</f>
        <v>-</v>
      </c>
      <c r="E68" s="41" t="str">
        <f>IF(B68="-","-",($D$11*$D$18*tuottoväli)+($D$16+$D$19)*H67+IF($D$5=B68,H67*$D$17))</f>
        <v>-</v>
      </c>
      <c r="F68" s="42" t="str">
        <f>IF(B68="-","-",$D$12+$D$11*tuottoväli)</f>
        <v>-</v>
      </c>
      <c r="G68" s="44"/>
      <c r="H68" s="41" t="str">
        <f t="shared" si="6"/>
        <v>-</v>
      </c>
      <c r="I68" s="36" t="str">
        <f>IF(B68="-","-",SUM(F$28:F68))</f>
        <v>-</v>
      </c>
      <c r="J68" s="41" t="str">
        <f>IF(B68="-","-",SUM(D$28:D68))</f>
        <v>-</v>
      </c>
    </row>
    <row r="69" spans="1:10" x14ac:dyDescent="0.2">
      <c r="A69" s="38"/>
      <c r="B69" s="39" t="str">
        <f t="shared" si="5"/>
        <v>-</v>
      </c>
      <c r="C69" s="40" t="str">
        <f t="shared" ca="1" si="7"/>
        <v>-</v>
      </c>
      <c r="D69" s="41" t="str">
        <f>IF(B69="-","-",FV(((1+C69/tuottoväli))-1,tuottoväli,-$D$11,-H68)-$D$11*tuottoväli-H68)</f>
        <v>-</v>
      </c>
      <c r="E69" s="41" t="str">
        <f>IF(B69="-","-",($D$11*$D$18*tuottoväli)+($D$16+$D$19)*H68+IF($D$5=B69,H68*$D$17))</f>
        <v>-</v>
      </c>
      <c r="F69" s="42" t="str">
        <f>IF(B69="-","-",$D$12+$D$11*tuottoväli)</f>
        <v>-</v>
      </c>
      <c r="G69" s="44"/>
      <c r="H69" s="41" t="str">
        <f t="shared" si="6"/>
        <v>-</v>
      </c>
      <c r="I69" s="36" t="str">
        <f>IF(B69="-","-",SUM(F$28:F69))</f>
        <v>-</v>
      </c>
      <c r="J69" s="41" t="str">
        <f>IF(B69="-","-",SUM(D$28:D69))</f>
        <v>-</v>
      </c>
    </row>
    <row r="70" spans="1:10" x14ac:dyDescent="0.2">
      <c r="A70" s="38"/>
      <c r="B70" s="39" t="str">
        <f t="shared" si="5"/>
        <v>-</v>
      </c>
      <c r="C70" s="40" t="str">
        <f t="shared" ca="1" si="7"/>
        <v>-</v>
      </c>
      <c r="D70" s="41" t="str">
        <f>IF(B70="-","-",FV(((1+C70/tuottoväli))-1,tuottoväli,-$D$11,-H69)-$D$11*tuottoväli-H69)</f>
        <v>-</v>
      </c>
      <c r="E70" s="41" t="str">
        <f>IF(B70="-","-",($D$11*$D$18*tuottoväli)+($D$16+$D$19)*H69+IF($D$5=B70,H69*$D$17))</f>
        <v>-</v>
      </c>
      <c r="F70" s="42" t="str">
        <f>IF(B70="-","-",$D$12+$D$11*tuottoväli)</f>
        <v>-</v>
      </c>
      <c r="G70" s="44"/>
      <c r="H70" s="41" t="str">
        <f t="shared" si="6"/>
        <v>-</v>
      </c>
      <c r="I70" s="36" t="str">
        <f>IF(B70="-","-",SUM(F$28:F70))</f>
        <v>-</v>
      </c>
      <c r="J70" s="41" t="str">
        <f>IF(B70="-","-",SUM(D$28:D70))</f>
        <v>-</v>
      </c>
    </row>
    <row r="71" spans="1:10" x14ac:dyDescent="0.2">
      <c r="A71" s="38"/>
      <c r="B71" s="39" t="str">
        <f t="shared" si="5"/>
        <v>-</v>
      </c>
      <c r="C71" s="40" t="str">
        <f t="shared" ca="1" si="7"/>
        <v>-</v>
      </c>
      <c r="D71" s="41" t="str">
        <f>IF(B71="-","-",FV(((1+C71/tuottoväli))-1,tuottoväli,-$D$11,-H70)-$D$11*tuottoväli-H70)</f>
        <v>-</v>
      </c>
      <c r="E71" s="41" t="str">
        <f>IF(B71="-","-",($D$11*$D$18*tuottoväli)+($D$16+$D$19)*H70+IF($D$5=B71,H70*$D$17))</f>
        <v>-</v>
      </c>
      <c r="F71" s="42" t="str">
        <f>IF(B71="-","-",$D$12+$D$11*tuottoväli)</f>
        <v>-</v>
      </c>
      <c r="G71" s="44"/>
      <c r="H71" s="41" t="str">
        <f t="shared" si="6"/>
        <v>-</v>
      </c>
      <c r="I71" s="36" t="str">
        <f>IF(B71="-","-",SUM(F$28:F71))</f>
        <v>-</v>
      </c>
      <c r="J71" s="41" t="str">
        <f>IF(B71="-","-",SUM(D$28:D71))</f>
        <v>-</v>
      </c>
    </row>
    <row r="72" spans="1:10" x14ac:dyDescent="0.2">
      <c r="A72" s="38"/>
      <c r="B72" s="39" t="str">
        <f t="shared" si="5"/>
        <v>-</v>
      </c>
      <c r="C72" s="40" t="str">
        <f t="shared" ca="1" si="7"/>
        <v>-</v>
      </c>
      <c r="D72" s="41" t="str">
        <f>IF(B72="-","-",FV(((1+C72/tuottoväli))-1,tuottoväli,-$D$11,-H71)-$D$11*tuottoväli-H71)</f>
        <v>-</v>
      </c>
      <c r="E72" s="41" t="str">
        <f>IF(B72="-","-",($D$11*$D$18*tuottoväli)+($D$16+$D$19)*H71+IF($D$5=B72,H71*$D$17))</f>
        <v>-</v>
      </c>
      <c r="F72" s="42" t="str">
        <f>IF(B72="-","-",$D$12+$D$11*tuottoväli)</f>
        <v>-</v>
      </c>
      <c r="G72" s="44"/>
      <c r="H72" s="41" t="str">
        <f t="shared" si="6"/>
        <v>-</v>
      </c>
      <c r="I72" s="36" t="str">
        <f>IF(B72="-","-",SUM(F$28:F72))</f>
        <v>-</v>
      </c>
      <c r="J72" s="41" t="str">
        <f>IF(B72="-","-",SUM(D$28:D72))</f>
        <v>-</v>
      </c>
    </row>
    <row r="73" spans="1:10" x14ac:dyDescent="0.2">
      <c r="A73" s="38"/>
      <c r="B73" s="39" t="str">
        <f t="shared" si="5"/>
        <v>-</v>
      </c>
      <c r="C73" s="40" t="str">
        <f t="shared" ca="1" si="7"/>
        <v>-</v>
      </c>
      <c r="D73" s="41" t="str">
        <f>IF(B73="-","-",FV(((1+C73/tuottoväli))-1,tuottoväli,-$D$11,-H72)-$D$11*tuottoväli-H72)</f>
        <v>-</v>
      </c>
      <c r="E73" s="41" t="str">
        <f>IF(B73="-","-",($D$11*$D$18*tuottoväli)+($D$16+$D$19)*H72+IF($D$5=B73,H72*$D$17))</f>
        <v>-</v>
      </c>
      <c r="F73" s="42" t="str">
        <f>IF(B73="-","-",$D$12+$D$11*tuottoväli)</f>
        <v>-</v>
      </c>
      <c r="G73" s="44"/>
      <c r="H73" s="41" t="str">
        <f t="shared" si="6"/>
        <v>-</v>
      </c>
      <c r="I73" s="36" t="str">
        <f>IF(B73="-","-",SUM(F$28:F73))</f>
        <v>-</v>
      </c>
      <c r="J73" s="41" t="str">
        <f>IF(B73="-","-",SUM(D$28:D73))</f>
        <v>-</v>
      </c>
    </row>
    <row r="74" spans="1:10" x14ac:dyDescent="0.2">
      <c r="A74" s="38"/>
      <c r="B74" s="39" t="str">
        <f t="shared" si="5"/>
        <v>-</v>
      </c>
      <c r="C74" s="40" t="str">
        <f t="shared" ca="1" si="7"/>
        <v>-</v>
      </c>
      <c r="D74" s="41" t="str">
        <f>IF(B74="-","-",FV(((1+C74/tuottoväli))-1,tuottoväli,-$D$11,-H73)-$D$11*tuottoväli-H73)</f>
        <v>-</v>
      </c>
      <c r="E74" s="41" t="str">
        <f>IF(B74="-","-",($D$11*$D$18*tuottoväli)+($D$16+$D$19)*H73+IF($D$5=B74,H73*$D$17))</f>
        <v>-</v>
      </c>
      <c r="F74" s="42" t="str">
        <f>IF(B74="-","-",$D$12+$D$11*tuottoväli)</f>
        <v>-</v>
      </c>
      <c r="G74" s="44"/>
      <c r="H74" s="41" t="str">
        <f t="shared" si="6"/>
        <v>-</v>
      </c>
      <c r="I74" s="36" t="str">
        <f>IF(B74="-","-",SUM(F$28:F74))</f>
        <v>-</v>
      </c>
      <c r="J74" s="41" t="str">
        <f>IF(B74="-","-",SUM(D$28:D74))</f>
        <v>-</v>
      </c>
    </row>
    <row r="75" spans="1:10" x14ac:dyDescent="0.2">
      <c r="A75" s="38"/>
      <c r="B75" s="39" t="str">
        <f t="shared" si="5"/>
        <v>-</v>
      </c>
      <c r="C75" s="40" t="str">
        <f t="shared" ca="1" si="7"/>
        <v>-</v>
      </c>
      <c r="D75" s="41" t="str">
        <f>IF(B75="-","-",FV(((1+C75/tuottoväli))-1,tuottoväli,-$D$11,-H74)-$D$11*tuottoväli-H74)</f>
        <v>-</v>
      </c>
      <c r="E75" s="41" t="str">
        <f>IF(B75="-","-",($D$11*$D$18*tuottoväli)+($D$16+$D$19)*H74+IF($D$5=B75,H74*$D$17))</f>
        <v>-</v>
      </c>
      <c r="F75" s="42" t="str">
        <f>IF(B75="-","-",$D$12+$D$11*tuottoväli)</f>
        <v>-</v>
      </c>
      <c r="G75" s="44"/>
      <c r="H75" s="41" t="str">
        <f t="shared" si="6"/>
        <v>-</v>
      </c>
      <c r="I75" s="36" t="str">
        <f>IF(B75="-","-",SUM(F$28:F75))</f>
        <v>-</v>
      </c>
      <c r="J75" s="41" t="str">
        <f>IF(B75="-","-",SUM(D$28:D75))</f>
        <v>-</v>
      </c>
    </row>
    <row r="76" spans="1:10" x14ac:dyDescent="0.2">
      <c r="A76" s="38"/>
      <c r="B76" s="39" t="str">
        <f t="shared" si="5"/>
        <v>-</v>
      </c>
      <c r="C76" s="40" t="str">
        <f t="shared" ca="1" si="7"/>
        <v>-</v>
      </c>
      <c r="D76" s="41" t="str">
        <f>IF(B76="-","-",FV(((1+C76/tuottoväli))-1,tuottoväli,-$D$11,-H75)-$D$11*tuottoväli-H75)</f>
        <v>-</v>
      </c>
      <c r="E76" s="41" t="str">
        <f>IF(B76="-","-",($D$11*$D$18*tuottoväli)+($D$16+$D$19)*H75+IF($D$5=B76,H75*$D$17))</f>
        <v>-</v>
      </c>
      <c r="F76" s="42" t="str">
        <f>IF(B76="-","-",$D$12+$D$11*tuottoväli)</f>
        <v>-</v>
      </c>
      <c r="G76" s="44"/>
      <c r="H76" s="41" t="str">
        <f t="shared" si="6"/>
        <v>-</v>
      </c>
      <c r="I76" s="36" t="str">
        <f>IF(B76="-","-",SUM(F$28:F76))</f>
        <v>-</v>
      </c>
      <c r="J76" s="41" t="str">
        <f>IF(B76="-","-",SUM(D$28:D76))</f>
        <v>-</v>
      </c>
    </row>
    <row r="77" spans="1:10" x14ac:dyDescent="0.2">
      <c r="A77" s="38"/>
      <c r="B77" s="39" t="str">
        <f t="shared" si="5"/>
        <v>-</v>
      </c>
      <c r="C77" s="40" t="str">
        <f t="shared" ca="1" si="7"/>
        <v>-</v>
      </c>
      <c r="D77" s="41" t="str">
        <f>IF(B77="-","-",FV(((1+C77/tuottoväli))-1,tuottoväli,-$D$11,-H76)-$D$11*tuottoväli-H76)</f>
        <v>-</v>
      </c>
      <c r="E77" s="41" t="str">
        <f>IF(B77="-","-",($D$11*$D$18*tuottoväli)+($D$16+$D$19)*H76+IF($D$5=B77,H76*$D$17))</f>
        <v>-</v>
      </c>
      <c r="F77" s="42" t="str">
        <f>IF(B77="-","-",$D$12+$D$11*tuottoväli)</f>
        <v>-</v>
      </c>
      <c r="G77" s="44"/>
      <c r="H77" s="41" t="str">
        <f t="shared" si="6"/>
        <v>-</v>
      </c>
      <c r="I77" s="36" t="str">
        <f>IF(B77="-","-",SUM(F$28:F77))</f>
        <v>-</v>
      </c>
      <c r="J77" s="41" t="str">
        <f>IF(B77="-","-",SUM(D$28:D77))</f>
        <v>-</v>
      </c>
    </row>
    <row r="78" spans="1:10" x14ac:dyDescent="0.2">
      <c r="A78" s="38"/>
      <c r="B78" s="39" t="str">
        <f t="shared" si="5"/>
        <v>-</v>
      </c>
      <c r="C78" s="40" t="str">
        <f t="shared" ca="1" si="7"/>
        <v>-</v>
      </c>
      <c r="D78" s="41" t="str">
        <f>IF(B78="-","-",FV(((1+C78/tuottoväli))-1,tuottoväli,-$D$11,-H77)-$D$11*tuottoväli-H77)</f>
        <v>-</v>
      </c>
      <c r="E78" s="41" t="str">
        <f>IF(B78="-","-",($D$11*$D$18*tuottoväli)+($D$16+$D$19)*H77+IF($D$5=B78,H77*$D$17))</f>
        <v>-</v>
      </c>
      <c r="F78" s="42" t="str">
        <f>IF(B78="-","-",$D$12+$D$11*tuottoväli)</f>
        <v>-</v>
      </c>
      <c r="G78" s="44"/>
      <c r="H78" s="41" t="str">
        <f t="shared" si="6"/>
        <v>-</v>
      </c>
      <c r="I78" s="36" t="str">
        <f>IF(B78="-","-",SUM(F$28:F78))</f>
        <v>-</v>
      </c>
      <c r="J78" s="41" t="str">
        <f>IF(B78="-","-",SUM(D$28:D78))</f>
        <v>-</v>
      </c>
    </row>
    <row r="79" spans="1:10" x14ac:dyDescent="0.2">
      <c r="A79" s="38"/>
      <c r="B79" s="39" t="str">
        <f t="shared" si="5"/>
        <v>-</v>
      </c>
      <c r="C79" s="40" t="str">
        <f t="shared" ca="1" si="7"/>
        <v>-</v>
      </c>
      <c r="D79" s="41" t="str">
        <f>IF(B79="-","-",FV(((1+C79/tuottoväli))-1,tuottoväli,-$D$11,-H78)-$D$11*tuottoväli-H78)</f>
        <v>-</v>
      </c>
      <c r="E79" s="41" t="str">
        <f>IF(B79="-","-",($D$11*$D$18*tuottoväli)+($D$16+$D$19)*H78+IF($D$5=B79,H78*$D$17))</f>
        <v>-</v>
      </c>
      <c r="F79" s="42" t="str">
        <f>IF(B79="-","-",$D$12+$D$11*tuottoväli)</f>
        <v>-</v>
      </c>
      <c r="G79" s="44"/>
      <c r="H79" s="41" t="str">
        <f t="shared" si="6"/>
        <v>-</v>
      </c>
      <c r="I79" s="36" t="str">
        <f>IF(B79="-","-",SUM(F$28:F79))</f>
        <v>-</v>
      </c>
      <c r="J79" s="41" t="str">
        <f>IF(B79="-","-",SUM(D$28:D79))</f>
        <v>-</v>
      </c>
    </row>
    <row r="80" spans="1:10" x14ac:dyDescent="0.2">
      <c r="A80" s="38"/>
      <c r="B80" s="39" t="str">
        <f t="shared" si="5"/>
        <v>-</v>
      </c>
      <c r="C80" s="40" t="str">
        <f t="shared" ca="1" si="7"/>
        <v>-</v>
      </c>
      <c r="D80" s="41" t="str">
        <f>IF(B80="-","-",FV(((1+C80/tuottoväli))-1,tuottoväli,-$D$11,-H79)-$D$11*tuottoväli-H79)</f>
        <v>-</v>
      </c>
      <c r="E80" s="41" t="str">
        <f>IF(B80="-","-",($D$11*$D$18*tuottoväli)+($D$16+$D$19)*H79+IF($D$5=B80,H79*$D$17))</f>
        <v>-</v>
      </c>
      <c r="F80" s="42" t="str">
        <f>IF(B80="-","-",$D$12+$D$11*tuottoväli)</f>
        <v>-</v>
      </c>
      <c r="G80" s="44"/>
      <c r="H80" s="41" t="str">
        <f t="shared" si="6"/>
        <v>-</v>
      </c>
      <c r="I80" s="36" t="str">
        <f>IF(B80="-","-",SUM(F$28:F80))</f>
        <v>-</v>
      </c>
      <c r="J80" s="41" t="str">
        <f>IF(B80="-","-",SUM(D$28:D80))</f>
        <v>-</v>
      </c>
    </row>
    <row r="81" spans="1:10" x14ac:dyDescent="0.2">
      <c r="A81" s="38"/>
      <c r="B81" s="39" t="str">
        <f t="shared" si="5"/>
        <v>-</v>
      </c>
      <c r="C81" s="40" t="str">
        <f t="shared" ca="1" si="7"/>
        <v>-</v>
      </c>
      <c r="D81" s="41" t="str">
        <f>IF(B81="-","-",FV(((1+C81/tuottoväli))-1,tuottoväli,-$D$11,-H80)-$D$11*tuottoväli-H80)</f>
        <v>-</v>
      </c>
      <c r="E81" s="41" t="str">
        <f>IF(B81="-","-",($D$11*$D$18*tuottoväli)+($D$16+$D$19)*H80+IF($D$5=B81,H80*$D$17))</f>
        <v>-</v>
      </c>
      <c r="F81" s="42" t="str">
        <f>IF(B81="-","-",$D$12+$D$11*tuottoväli)</f>
        <v>-</v>
      </c>
      <c r="G81" s="44"/>
      <c r="H81" s="41" t="str">
        <f t="shared" si="6"/>
        <v>-</v>
      </c>
      <c r="I81" s="36" t="str">
        <f>IF(B81="-","-",SUM(F$28:F81))</f>
        <v>-</v>
      </c>
      <c r="J81" s="41" t="str">
        <f>IF(B81="-","-",SUM(D$28:D81))</f>
        <v>-</v>
      </c>
    </row>
    <row r="82" spans="1:10" x14ac:dyDescent="0.2">
      <c r="A82" s="38"/>
      <c r="B82" s="39" t="str">
        <f t="shared" si="5"/>
        <v>-</v>
      </c>
      <c r="C82" s="40" t="str">
        <f t="shared" ca="1" si="7"/>
        <v>-</v>
      </c>
      <c r="D82" s="41" t="str">
        <f>IF(B82="-","-",FV(((1+C82/tuottoväli))-1,tuottoväli,-$D$11,-H81)-$D$11*tuottoväli-H81)</f>
        <v>-</v>
      </c>
      <c r="E82" s="41" t="str">
        <f>IF(B82="-","-",($D$11*$D$18*tuottoväli)+($D$16+$D$19)*H81+IF($D$5=B82,H81*$D$17))</f>
        <v>-</v>
      </c>
      <c r="F82" s="42" t="str">
        <f>IF(B82="-","-",$D$12+$D$11*tuottoväli)</f>
        <v>-</v>
      </c>
      <c r="G82" s="44"/>
      <c r="H82" s="41" t="str">
        <f t="shared" si="6"/>
        <v>-</v>
      </c>
      <c r="I82" s="36" t="str">
        <f>IF(B82="-","-",SUM(F$28:F82))</f>
        <v>-</v>
      </c>
      <c r="J82" s="41" t="str">
        <f>IF(B82="-","-",SUM(D$28:D82))</f>
        <v>-</v>
      </c>
    </row>
    <row r="83" spans="1:10" x14ac:dyDescent="0.2">
      <c r="A83" s="38"/>
      <c r="B83" s="39" t="str">
        <f t="shared" si="5"/>
        <v>-</v>
      </c>
      <c r="C83" s="40" t="str">
        <f t="shared" ca="1" si="7"/>
        <v>-</v>
      </c>
      <c r="D83" s="41" t="str">
        <f>IF(B83="-","-",FV(((1+C83/tuottoväli))-1,tuottoväli,-$D$11,-H82)-$D$11*tuottoväli-H82)</f>
        <v>-</v>
      </c>
      <c r="E83" s="41" t="str">
        <f>IF(B83="-","-",($D$11*$D$18*tuottoväli)+($D$16+$D$19)*H82+IF($D$5=B83,H82*$D$17))</f>
        <v>-</v>
      </c>
      <c r="F83" s="42" t="str">
        <f>IF(B83="-","-",$D$12+$D$11*tuottoväli)</f>
        <v>-</v>
      </c>
      <c r="G83" s="44"/>
      <c r="H83" s="41" t="str">
        <f t="shared" si="6"/>
        <v>-</v>
      </c>
      <c r="I83" s="36" t="str">
        <f>IF(B83="-","-",SUM(F$28:F83))</f>
        <v>-</v>
      </c>
      <c r="J83" s="41" t="str">
        <f>IF(B83="-","-",SUM(D$28:D83))</f>
        <v>-</v>
      </c>
    </row>
    <row r="84" spans="1:10" x14ac:dyDescent="0.2">
      <c r="A84" s="38"/>
      <c r="B84" s="39" t="str">
        <f t="shared" si="5"/>
        <v>-</v>
      </c>
      <c r="C84" s="40" t="str">
        <f t="shared" ca="1" si="7"/>
        <v>-</v>
      </c>
      <c r="D84" s="41" t="str">
        <f>IF(B84="-","-",FV(((1+C84/tuottoväli))-1,tuottoväli,-$D$11,-H83)-$D$11*tuottoväli-H83)</f>
        <v>-</v>
      </c>
      <c r="E84" s="41" t="str">
        <f>IF(B84="-","-",($D$11*$D$18*tuottoväli)+($D$16+$D$19)*H83+IF($D$5=B84,H83*$D$17))</f>
        <v>-</v>
      </c>
      <c r="F84" s="42" t="str">
        <f>IF(B84="-","-",$D$12+$D$11*tuottoväli)</f>
        <v>-</v>
      </c>
      <c r="G84" s="44"/>
      <c r="H84" s="41" t="str">
        <f t="shared" si="6"/>
        <v>-</v>
      </c>
      <c r="I84" s="36" t="str">
        <f>IF(B84="-","-",SUM(F$28:F84))</f>
        <v>-</v>
      </c>
      <c r="J84" s="41" t="str">
        <f>IF(B84="-","-",SUM(D$28:D84))</f>
        <v>-</v>
      </c>
    </row>
    <row r="85" spans="1:10" x14ac:dyDescent="0.2">
      <c r="A85" s="38"/>
      <c r="B85" s="39" t="str">
        <f t="shared" si="5"/>
        <v>-</v>
      </c>
      <c r="C85" s="40" t="str">
        <f t="shared" ca="1" si="7"/>
        <v>-</v>
      </c>
      <c r="D85" s="41" t="str">
        <f>IF(B85="-","-",FV(((1+C85/tuottoväli))-1,tuottoväli,-$D$11,-H84)-$D$11*tuottoväli-H84)</f>
        <v>-</v>
      </c>
      <c r="E85" s="41" t="str">
        <f>IF(B85="-","-",($D$11*$D$18*tuottoväli)+($D$16+$D$19)*H84+IF($D$5=B85,H84*$D$17))</f>
        <v>-</v>
      </c>
      <c r="F85" s="42" t="str">
        <f>IF(B85="-","-",$D$12+$D$11*tuottoväli)</f>
        <v>-</v>
      </c>
      <c r="G85" s="44"/>
      <c r="H85" s="41" t="str">
        <f t="shared" si="6"/>
        <v>-</v>
      </c>
      <c r="I85" s="36" t="str">
        <f>IF(B85="-","-",SUM(F$28:F85))</f>
        <v>-</v>
      </c>
      <c r="J85" s="41" t="str">
        <f>IF(B85="-","-",SUM(D$28:D85))</f>
        <v>-</v>
      </c>
    </row>
    <row r="86" spans="1:10" x14ac:dyDescent="0.2">
      <c r="A86" s="38"/>
      <c r="B86" s="39" t="str">
        <f t="shared" si="5"/>
        <v>-</v>
      </c>
      <c r="C86" s="40" t="str">
        <f t="shared" ca="1" si="7"/>
        <v>-</v>
      </c>
      <c r="D86" s="41" t="str">
        <f>IF(B86="-","-",FV(((1+C86/tuottoväli))-1,tuottoväli,-$D$11,-H85)-$D$11*tuottoväli-H85)</f>
        <v>-</v>
      </c>
      <c r="E86" s="41" t="str">
        <f>IF(B86="-","-",($D$11*$D$18*tuottoväli)+($D$16+$D$19)*H85+IF($D$5=B86,H85*$D$17))</f>
        <v>-</v>
      </c>
      <c r="F86" s="42" t="str">
        <f>IF(B86="-","-",$D$12+$D$11*tuottoväli)</f>
        <v>-</v>
      </c>
      <c r="G86" s="44"/>
      <c r="H86" s="41" t="str">
        <f t="shared" si="6"/>
        <v>-</v>
      </c>
      <c r="I86" s="36" t="str">
        <f>IF(B86="-","-",SUM(F$28:F86))</f>
        <v>-</v>
      </c>
      <c r="J86" s="41" t="str">
        <f>IF(B86="-","-",SUM(D$28:D86))</f>
        <v>-</v>
      </c>
    </row>
    <row r="87" spans="1:10" x14ac:dyDescent="0.2">
      <c r="A87" s="38"/>
      <c r="B87" s="39" t="str">
        <f t="shared" si="5"/>
        <v>-</v>
      </c>
      <c r="C87" s="40" t="str">
        <f t="shared" ca="1" si="7"/>
        <v>-</v>
      </c>
      <c r="D87" s="41" t="str">
        <f>IF(B87="-","-",FV(((1+C87/tuottoväli))-1,tuottoväli,-$D$11,-H86)-$D$11*tuottoväli-H86)</f>
        <v>-</v>
      </c>
      <c r="E87" s="41" t="str">
        <f>IF(B87="-","-",($D$11*$D$18*tuottoväli)+($D$16+$D$19)*H86+IF($D$5=B87,H86*$D$17))</f>
        <v>-</v>
      </c>
      <c r="F87" s="42" t="str">
        <f>IF(B87="-","-",$D$12+$D$11*tuottoväli)</f>
        <v>-</v>
      </c>
      <c r="G87" s="44"/>
      <c r="H87" s="41" t="str">
        <f t="shared" si="6"/>
        <v>-</v>
      </c>
      <c r="I87" s="36" t="str">
        <f>IF(B87="-","-",SUM(F$28:F87))</f>
        <v>-</v>
      </c>
      <c r="J87" s="41" t="str">
        <f>IF(B87="-","-",SUM(D$28:D87))</f>
        <v>-</v>
      </c>
    </row>
    <row r="88" spans="1:10" x14ac:dyDescent="0.2">
      <c r="A88" s="38"/>
      <c r="B88" s="39" t="str">
        <f t="shared" si="5"/>
        <v>-</v>
      </c>
      <c r="C88" s="40" t="str">
        <f t="shared" ca="1" si="7"/>
        <v>-</v>
      </c>
      <c r="D88" s="41" t="str">
        <f>IF(B88="-","-",FV(((1+C88/tuottoväli))-1,tuottoväli,-$D$11,-H87)-$D$11*tuottoväli-H87)</f>
        <v>-</v>
      </c>
      <c r="E88" s="41" t="str">
        <f>IF(B88="-","-",($D$11*$D$18*tuottoväli)+($D$16+$D$19)*H87+IF($D$5=B88,H87*$D$17))</f>
        <v>-</v>
      </c>
      <c r="F88" s="42" t="str">
        <f>IF(B88="-","-",$D$12+$D$11*tuottoväli)</f>
        <v>-</v>
      </c>
      <c r="G88" s="44"/>
      <c r="H88" s="41" t="str">
        <f t="shared" si="6"/>
        <v>-</v>
      </c>
      <c r="I88" s="36" t="str">
        <f>IF(B88="-","-",SUM(F$28:F88))</f>
        <v>-</v>
      </c>
      <c r="J88" s="41" t="str">
        <f>IF(B88="-","-",SUM(D$28:D88))</f>
        <v>-</v>
      </c>
    </row>
    <row r="89" spans="1:10" x14ac:dyDescent="0.2">
      <c r="A89" s="38"/>
      <c r="B89" s="39" t="str">
        <f t="shared" si="5"/>
        <v>-</v>
      </c>
      <c r="C89" s="40" t="str">
        <f t="shared" ca="1" si="7"/>
        <v>-</v>
      </c>
      <c r="D89" s="41" t="str">
        <f>IF(B89="-","-",FV(((1+C89/tuottoväli))-1,tuottoväli,-$D$11,-H88)-$D$11*tuottoväli-H88)</f>
        <v>-</v>
      </c>
      <c r="E89" s="41" t="str">
        <f>IF(B89="-","-",($D$11*$D$18*tuottoväli)+($D$16+$D$19)*H88+IF($D$5=B89,H88*$D$17))</f>
        <v>-</v>
      </c>
      <c r="F89" s="42" t="str">
        <f>IF(B89="-","-",$D$12+$D$11*tuottoväli)</f>
        <v>-</v>
      </c>
      <c r="G89" s="44"/>
      <c r="H89" s="41" t="str">
        <f t="shared" si="6"/>
        <v>-</v>
      </c>
      <c r="I89" s="36" t="str">
        <f>IF(B89="-","-",SUM(F$28:F89))</f>
        <v>-</v>
      </c>
      <c r="J89" s="41" t="str">
        <f>IF(B89="-","-",SUM(D$28:D89))</f>
        <v>-</v>
      </c>
    </row>
    <row r="90" spans="1:10" x14ac:dyDescent="0.2">
      <c r="A90" s="38"/>
      <c r="B90" s="39" t="str">
        <f t="shared" si="5"/>
        <v>-</v>
      </c>
      <c r="C90" s="40" t="str">
        <f t="shared" ca="1" si="7"/>
        <v>-</v>
      </c>
      <c r="D90" s="41" t="str">
        <f>IF(B90="-","-",FV(((1+C90/tuottoväli))-1,tuottoväli,-$D$11,-H89)-$D$11*tuottoväli-H89)</f>
        <v>-</v>
      </c>
      <c r="E90" s="41" t="str">
        <f>IF(B90="-","-",($D$11*$D$18*tuottoväli)+($D$16+$D$19)*H89+IF($D$5=B90,H89*$D$17))</f>
        <v>-</v>
      </c>
      <c r="F90" s="42" t="str">
        <f>IF(B90="-","-",$D$12+$D$11*tuottoväli)</f>
        <v>-</v>
      </c>
      <c r="G90" s="44"/>
      <c r="H90" s="41" t="str">
        <f t="shared" si="6"/>
        <v>-</v>
      </c>
      <c r="I90" s="36" t="str">
        <f>IF(B90="-","-",SUM(F$28:F90))</f>
        <v>-</v>
      </c>
      <c r="J90" s="41" t="str">
        <f>IF(B90="-","-",SUM(D$28:D90))</f>
        <v>-</v>
      </c>
    </row>
    <row r="91" spans="1:10" x14ac:dyDescent="0.2">
      <c r="A91" s="38"/>
      <c r="B91" s="39" t="str">
        <f t="shared" si="5"/>
        <v>-</v>
      </c>
      <c r="C91" s="40" t="str">
        <f t="shared" ca="1" si="7"/>
        <v>-</v>
      </c>
      <c r="D91" s="41" t="str">
        <f>IF(B91="-","-",FV(((1+C91/tuottoväli))-1,tuottoväli,-$D$11,-H90)-$D$11*tuottoväli-H90)</f>
        <v>-</v>
      </c>
      <c r="E91" s="41" t="str">
        <f>IF(B91="-","-",($D$11*$D$18*tuottoväli)+($D$16+$D$19)*H90+IF($D$5=B91,H90*$D$17))</f>
        <v>-</v>
      </c>
      <c r="F91" s="42" t="str">
        <f>IF(B91="-","-",$D$12+$D$11*tuottoväli)</f>
        <v>-</v>
      </c>
      <c r="G91" s="44"/>
      <c r="H91" s="41" t="str">
        <f t="shared" si="6"/>
        <v>-</v>
      </c>
      <c r="I91" s="36" t="str">
        <f>IF(B91="-","-",SUM(F$28:F91))</f>
        <v>-</v>
      </c>
      <c r="J91" s="41" t="str">
        <f>IF(B91="-","-",SUM(D$28:D91))</f>
        <v>-</v>
      </c>
    </row>
    <row r="92" spans="1:10" x14ac:dyDescent="0.2">
      <c r="A92" s="38"/>
      <c r="B92" s="39" t="str">
        <f t="shared" si="5"/>
        <v>-</v>
      </c>
      <c r="C92" s="40" t="str">
        <f t="shared" ca="1" si="7"/>
        <v>-</v>
      </c>
      <c r="D92" s="41" t="str">
        <f>IF(B92="-","-",FV(((1+C92/tuottoväli))-1,tuottoväli,-$D$11,-H91)-$D$11*tuottoväli-H91)</f>
        <v>-</v>
      </c>
      <c r="E92" s="41" t="str">
        <f>IF(B92="-","-",($D$11*$D$18*tuottoväli)+($D$16+$D$19)*H91+IF($D$5=B92,H91*$D$17))</f>
        <v>-</v>
      </c>
      <c r="F92" s="42" t="str">
        <f>IF(B92="-","-",$D$12+$D$11*tuottoväli)</f>
        <v>-</v>
      </c>
      <c r="G92" s="44"/>
      <c r="H92" s="41" t="str">
        <f t="shared" si="6"/>
        <v>-</v>
      </c>
      <c r="I92" s="36" t="str">
        <f>IF(B92="-","-",SUM(F$28:F92))</f>
        <v>-</v>
      </c>
      <c r="J92" s="41" t="str">
        <f>IF(B92="-","-",SUM(D$28:D92))</f>
        <v>-</v>
      </c>
    </row>
    <row r="93" spans="1:10" x14ac:dyDescent="0.2">
      <c r="A93" s="38"/>
      <c r="B93" s="39" t="str">
        <f t="shared" si="5"/>
        <v>-</v>
      </c>
      <c r="C93" s="40" t="str">
        <f t="shared" ref="C93:C124" ca="1" si="8">IF(B93="-","-",IF(satunnaistuotto,$D$23+RAND()*($D$24-$D$23),$D$7))</f>
        <v>-</v>
      </c>
      <c r="D93" s="41" t="str">
        <f>IF(B93="-","-",FV(((1+C93/tuottoväli))-1,tuottoväli,-$D$11,-H92)-$D$11*tuottoväli-H92)</f>
        <v>-</v>
      </c>
      <c r="E93" s="41" t="str">
        <f>IF(B93="-","-",($D$11*$D$18*tuottoväli)+($D$16+$D$19)*H92+IF($D$5=B93,H92*$D$17))</f>
        <v>-</v>
      </c>
      <c r="F93" s="42" t="str">
        <f>IF(B93="-","-",$D$12+$D$11*tuottoväli)</f>
        <v>-</v>
      </c>
      <c r="G93" s="44"/>
      <c r="H93" s="41" t="str">
        <f t="shared" si="6"/>
        <v>-</v>
      </c>
      <c r="I93" s="36" t="str">
        <f>IF(B93="-","-",SUM(F$28:F93))</f>
        <v>-</v>
      </c>
      <c r="J93" s="41" t="str">
        <f>IF(B93="-","-",SUM(D$28:D93))</f>
        <v>-</v>
      </c>
    </row>
    <row r="94" spans="1:10" x14ac:dyDescent="0.2">
      <c r="A94" s="38"/>
      <c r="B94" s="39" t="str">
        <f t="shared" si="5"/>
        <v>-</v>
      </c>
      <c r="C94" s="40" t="str">
        <f t="shared" ca="1" si="8"/>
        <v>-</v>
      </c>
      <c r="D94" s="41" t="str">
        <f>IF(B94="-","-",FV(((1+C94/tuottoväli))-1,tuottoväli,-$D$11,-H93)-$D$11*tuottoväli-H93)</f>
        <v>-</v>
      </c>
      <c r="E94" s="41" t="str">
        <f>IF(B94="-","-",($D$11*$D$18*tuottoväli)+($D$16+$D$19)*H93+IF($D$5=B94,H93*$D$17))</f>
        <v>-</v>
      </c>
      <c r="F94" s="42" t="str">
        <f>IF(B94="-","-",$D$12+$D$11*tuottoväli)</f>
        <v>-</v>
      </c>
      <c r="G94" s="44"/>
      <c r="H94" s="41" t="str">
        <f t="shared" si="6"/>
        <v>-</v>
      </c>
      <c r="I94" s="36" t="str">
        <f>IF(B94="-","-",SUM(F$28:F94))</f>
        <v>-</v>
      </c>
      <c r="J94" s="41" t="str">
        <f>IF(B94="-","-",SUM(D$28:D94))</f>
        <v>-</v>
      </c>
    </row>
    <row r="95" spans="1:10" x14ac:dyDescent="0.2">
      <c r="A95" s="38"/>
      <c r="B95" s="39" t="str">
        <f t="shared" si="5"/>
        <v>-</v>
      </c>
      <c r="C95" s="40" t="str">
        <f t="shared" ca="1" si="8"/>
        <v>-</v>
      </c>
      <c r="D95" s="41" t="str">
        <f>IF(B95="-","-",FV(((1+C95/tuottoväli))-1,tuottoväli,-$D$11,-H94)-$D$11*tuottoväli-H94)</f>
        <v>-</v>
      </c>
      <c r="E95" s="41" t="str">
        <f>IF(B95="-","-",($D$11*$D$18*tuottoväli)+($D$16+$D$19)*H94+IF($D$5=B95,H94*$D$17))</f>
        <v>-</v>
      </c>
      <c r="F95" s="42" t="str">
        <f>IF(B95="-","-",$D$12+$D$11*tuottoväli)</f>
        <v>-</v>
      </c>
      <c r="G95" s="44"/>
      <c r="H95" s="41" t="str">
        <f t="shared" si="6"/>
        <v>-</v>
      </c>
      <c r="I95" s="36" t="str">
        <f>IF(B95="-","-",SUM(F$28:F95))</f>
        <v>-</v>
      </c>
      <c r="J95" s="41" t="str">
        <f>IF(B95="-","-",SUM(D$28:D95))</f>
        <v>-</v>
      </c>
    </row>
    <row r="96" spans="1:10" x14ac:dyDescent="0.2">
      <c r="A96" s="38"/>
      <c r="B96" s="39" t="str">
        <f t="shared" si="5"/>
        <v>-</v>
      </c>
      <c r="C96" s="40" t="str">
        <f t="shared" ca="1" si="8"/>
        <v>-</v>
      </c>
      <c r="D96" s="41" t="str">
        <f>IF(B96="-","-",FV(((1+C96/tuottoväli))-1,tuottoväli,-$D$11,-H95)-$D$11*tuottoväli-H95)</f>
        <v>-</v>
      </c>
      <c r="E96" s="41" t="str">
        <f>IF(B96="-","-",($D$11*$D$18*tuottoväli)+($D$16+$D$19)*H95+IF($D$5=B96,H95*$D$17))</f>
        <v>-</v>
      </c>
      <c r="F96" s="42" t="str">
        <f>IF(B96="-","-",$D$12+$D$11*tuottoväli)</f>
        <v>-</v>
      </c>
      <c r="G96" s="44"/>
      <c r="H96" s="41" t="str">
        <f t="shared" si="6"/>
        <v>-</v>
      </c>
      <c r="I96" s="36" t="str">
        <f>IF(B96="-","-",SUM(F$28:F96))</f>
        <v>-</v>
      </c>
      <c r="J96" s="41" t="str">
        <f>IF(B96="-","-",SUM(D$28:D96))</f>
        <v>-</v>
      </c>
    </row>
    <row r="97" spans="1:10" x14ac:dyDescent="0.2">
      <c r="A97" s="38"/>
      <c r="B97" s="39" t="str">
        <f t="shared" si="5"/>
        <v>-</v>
      </c>
      <c r="C97" s="40" t="str">
        <f t="shared" ca="1" si="8"/>
        <v>-</v>
      </c>
      <c r="D97" s="41" t="str">
        <f>IF(B97="-","-",FV(((1+C97/tuottoväli))-1,tuottoväli,-$D$11,-H96)-$D$11*tuottoväli-H96)</f>
        <v>-</v>
      </c>
      <c r="E97" s="41" t="str">
        <f>IF(B97="-","-",($D$11*$D$18*tuottoväli)+($D$16+$D$19)*H96+IF($D$5=B97,H96*$D$17))</f>
        <v>-</v>
      </c>
      <c r="F97" s="42" t="str">
        <f>IF(B97="-","-",$D$12+$D$11*tuottoväli)</f>
        <v>-</v>
      </c>
      <c r="G97" s="44"/>
      <c r="H97" s="41" t="str">
        <f t="shared" si="6"/>
        <v>-</v>
      </c>
      <c r="I97" s="36" t="str">
        <f>IF(B97="-","-",SUM(F$28:F97))</f>
        <v>-</v>
      </c>
      <c r="J97" s="41" t="str">
        <f>IF(B97="-","-",SUM(D$28:D97))</f>
        <v>-</v>
      </c>
    </row>
    <row r="98" spans="1:10" x14ac:dyDescent="0.2">
      <c r="A98" s="38"/>
      <c r="B98" s="39" t="str">
        <f t="shared" si="5"/>
        <v>-</v>
      </c>
      <c r="C98" s="40" t="str">
        <f t="shared" ca="1" si="8"/>
        <v>-</v>
      </c>
      <c r="D98" s="41" t="str">
        <f>IF(B98="-","-",FV(((1+C98/tuottoväli))-1,tuottoväli,-$D$11,-H97)-$D$11*tuottoväli-H97)</f>
        <v>-</v>
      </c>
      <c r="E98" s="41" t="str">
        <f>IF(B98="-","-",($D$11*$D$18*tuottoväli)+($D$16+$D$19)*H97+IF($D$5=B98,H97*$D$17))</f>
        <v>-</v>
      </c>
      <c r="F98" s="42" t="str">
        <f>IF(B98="-","-",$D$12+$D$11*tuottoväli)</f>
        <v>-</v>
      </c>
      <c r="G98" s="44"/>
      <c r="H98" s="41" t="str">
        <f t="shared" si="6"/>
        <v>-</v>
      </c>
      <c r="I98" s="36" t="str">
        <f>IF(B98="-","-",SUM(F$28:F98))</f>
        <v>-</v>
      </c>
      <c r="J98" s="41" t="str">
        <f>IF(B98="-","-",SUM(D$28:D98))</f>
        <v>-</v>
      </c>
    </row>
    <row r="99" spans="1:10" x14ac:dyDescent="0.2">
      <c r="A99" s="38"/>
      <c r="B99" s="39" t="str">
        <f t="shared" ref="B99:B128" si="9">IF(AND(B98="Alku",$D$5&gt;0),1,IF(B98&lt;$D$5,B98+1,"-"))</f>
        <v>-</v>
      </c>
      <c r="C99" s="40" t="str">
        <f t="shared" ca="1" si="8"/>
        <v>-</v>
      </c>
      <c r="D99" s="41" t="str">
        <f>IF(B99="-","-",FV(((1+C99/tuottoväli))-1,tuottoväli,-$D$11,-H98)-$D$11*tuottoväli-H98)</f>
        <v>-</v>
      </c>
      <c r="E99" s="41" t="str">
        <f>IF(B99="-","-",($D$11*$D$18*tuottoväli)+($D$16+$D$19)*H98+IF($D$5=B99,H98*$D$17))</f>
        <v>-</v>
      </c>
      <c r="F99" s="42" t="str">
        <f>IF(B99="-","-",$D$12+$D$11*tuottoväli)</f>
        <v>-</v>
      </c>
      <c r="G99" s="44"/>
      <c r="H99" s="41" t="str">
        <f t="shared" ref="H99:H128" si="10">IF(B99="-","-",H98+F99+G99+D99-E99)</f>
        <v>-</v>
      </c>
      <c r="I99" s="36" t="str">
        <f>IF(B99="-","-",SUM(F$28:F99))</f>
        <v>-</v>
      </c>
      <c r="J99" s="41" t="str">
        <f>IF(B99="-","-",SUM(D$28:D99))</f>
        <v>-</v>
      </c>
    </row>
    <row r="100" spans="1:10" x14ac:dyDescent="0.2">
      <c r="A100" s="38"/>
      <c r="B100" s="39" t="str">
        <f t="shared" si="9"/>
        <v>-</v>
      </c>
      <c r="C100" s="40" t="str">
        <f t="shared" ca="1" si="8"/>
        <v>-</v>
      </c>
      <c r="D100" s="41" t="str">
        <f>IF(B100="-","-",FV(((1+C100/tuottoväli))-1,tuottoväli,-$D$11,-H99)-$D$11*tuottoväli-H99)</f>
        <v>-</v>
      </c>
      <c r="E100" s="41" t="str">
        <f>IF(B100="-","-",($D$11*$D$18*tuottoväli)+($D$16+$D$19)*H99+IF($D$5=B100,H99*$D$17))</f>
        <v>-</v>
      </c>
      <c r="F100" s="42" t="str">
        <f>IF(B100="-","-",$D$12+$D$11*tuottoväli)</f>
        <v>-</v>
      </c>
      <c r="G100" s="44"/>
      <c r="H100" s="41" t="str">
        <f t="shared" si="10"/>
        <v>-</v>
      </c>
      <c r="I100" s="36" t="str">
        <f>IF(B100="-","-",SUM(F$28:F100))</f>
        <v>-</v>
      </c>
      <c r="J100" s="41" t="str">
        <f>IF(B100="-","-",SUM(D$28:D100))</f>
        <v>-</v>
      </c>
    </row>
    <row r="101" spans="1:10" x14ac:dyDescent="0.2">
      <c r="A101" s="38"/>
      <c r="B101" s="39" t="str">
        <f t="shared" si="9"/>
        <v>-</v>
      </c>
      <c r="C101" s="40" t="str">
        <f t="shared" ca="1" si="8"/>
        <v>-</v>
      </c>
      <c r="D101" s="41" t="str">
        <f>IF(B101="-","-",FV(((1+C101/tuottoväli))-1,tuottoväli,-$D$11,-H100)-$D$11*tuottoväli-H100)</f>
        <v>-</v>
      </c>
      <c r="E101" s="41" t="str">
        <f>IF(B101="-","-",($D$11*$D$18*tuottoväli)+($D$16+$D$19)*H100+IF($D$5=B101,H100*$D$17))</f>
        <v>-</v>
      </c>
      <c r="F101" s="42" t="str">
        <f>IF(B101="-","-",$D$12+$D$11*tuottoväli)</f>
        <v>-</v>
      </c>
      <c r="G101" s="44"/>
      <c r="H101" s="41" t="str">
        <f t="shared" si="10"/>
        <v>-</v>
      </c>
      <c r="I101" s="36" t="str">
        <f>IF(B101="-","-",SUM(F$28:F101))</f>
        <v>-</v>
      </c>
      <c r="J101" s="41" t="str">
        <f>IF(B101="-","-",SUM(D$28:D101))</f>
        <v>-</v>
      </c>
    </row>
    <row r="102" spans="1:10" x14ac:dyDescent="0.2">
      <c r="A102" s="38"/>
      <c r="B102" s="39" t="str">
        <f t="shared" si="9"/>
        <v>-</v>
      </c>
      <c r="C102" s="40" t="str">
        <f t="shared" ca="1" si="8"/>
        <v>-</v>
      </c>
      <c r="D102" s="41" t="str">
        <f>IF(B102="-","-",FV(((1+C102/tuottoväli))-1,tuottoväli,-$D$11,-H101)-$D$11*tuottoväli-H101)</f>
        <v>-</v>
      </c>
      <c r="E102" s="41" t="str">
        <f>IF(B102="-","-",($D$11*$D$18*tuottoväli)+($D$16+$D$19)*H101+IF($D$5=B102,H101*$D$17))</f>
        <v>-</v>
      </c>
      <c r="F102" s="42" t="str">
        <f>IF(B102="-","-",$D$12+$D$11*tuottoväli)</f>
        <v>-</v>
      </c>
      <c r="G102" s="44"/>
      <c r="H102" s="41" t="str">
        <f t="shared" si="10"/>
        <v>-</v>
      </c>
      <c r="I102" s="36" t="str">
        <f>IF(B102="-","-",SUM(F$28:F102))</f>
        <v>-</v>
      </c>
      <c r="J102" s="41" t="str">
        <f>IF(B102="-","-",SUM(D$28:D102))</f>
        <v>-</v>
      </c>
    </row>
    <row r="103" spans="1:10" x14ac:dyDescent="0.2">
      <c r="A103" s="38"/>
      <c r="B103" s="39" t="str">
        <f t="shared" si="9"/>
        <v>-</v>
      </c>
      <c r="C103" s="40" t="str">
        <f t="shared" ca="1" si="8"/>
        <v>-</v>
      </c>
      <c r="D103" s="41" t="str">
        <f>IF(B103="-","-",FV(((1+C103/tuottoväli))-1,tuottoväli,-$D$11,-H102)-$D$11*tuottoväli-H102)</f>
        <v>-</v>
      </c>
      <c r="E103" s="41" t="str">
        <f>IF(B103="-","-",($D$11*$D$18*tuottoväli)+($D$16+$D$19)*H102+IF($D$5=B103,H102*$D$17))</f>
        <v>-</v>
      </c>
      <c r="F103" s="42" t="str">
        <f>IF(B103="-","-",$D$12+$D$11*tuottoväli)</f>
        <v>-</v>
      </c>
      <c r="G103" s="44"/>
      <c r="H103" s="41" t="str">
        <f t="shared" si="10"/>
        <v>-</v>
      </c>
      <c r="I103" s="36" t="str">
        <f>IF(B103="-","-",SUM(F$28:F103))</f>
        <v>-</v>
      </c>
      <c r="J103" s="41" t="str">
        <f>IF(B103="-","-",SUM(D$28:D103))</f>
        <v>-</v>
      </c>
    </row>
    <row r="104" spans="1:10" x14ac:dyDescent="0.2">
      <c r="A104" s="38"/>
      <c r="B104" s="39" t="str">
        <f t="shared" si="9"/>
        <v>-</v>
      </c>
      <c r="C104" s="40" t="str">
        <f t="shared" ca="1" si="8"/>
        <v>-</v>
      </c>
      <c r="D104" s="41" t="str">
        <f>IF(B104="-","-",FV(((1+C104/tuottoväli))-1,tuottoväli,-$D$11,-H103)-$D$11*tuottoväli-H103)</f>
        <v>-</v>
      </c>
      <c r="E104" s="41" t="str">
        <f>IF(B104="-","-",($D$11*$D$18*tuottoväli)+($D$16+$D$19)*H103+IF($D$5=B104,H103*$D$17))</f>
        <v>-</v>
      </c>
      <c r="F104" s="42" t="str">
        <f>IF(B104="-","-",$D$12+$D$11*tuottoväli)</f>
        <v>-</v>
      </c>
      <c r="G104" s="44"/>
      <c r="H104" s="41" t="str">
        <f t="shared" si="10"/>
        <v>-</v>
      </c>
      <c r="I104" s="36" t="str">
        <f>IF(B104="-","-",SUM(F$28:F104))</f>
        <v>-</v>
      </c>
      <c r="J104" s="41" t="str">
        <f>IF(B104="-","-",SUM(D$28:D104))</f>
        <v>-</v>
      </c>
    </row>
    <row r="105" spans="1:10" x14ac:dyDescent="0.2">
      <c r="A105" s="38"/>
      <c r="B105" s="39" t="str">
        <f t="shared" si="9"/>
        <v>-</v>
      </c>
      <c r="C105" s="40" t="str">
        <f t="shared" ca="1" si="8"/>
        <v>-</v>
      </c>
      <c r="D105" s="41" t="str">
        <f>IF(B105="-","-",FV(((1+C105/tuottoväli))-1,tuottoväli,-$D$11,-H104)-$D$11*tuottoväli-H104)</f>
        <v>-</v>
      </c>
      <c r="E105" s="41" t="str">
        <f>IF(B105="-","-",($D$11*$D$18*tuottoväli)+($D$16+$D$19)*H104+IF($D$5=B105,H104*$D$17))</f>
        <v>-</v>
      </c>
      <c r="F105" s="42" t="str">
        <f>IF(B105="-","-",$D$12+$D$11*tuottoväli)</f>
        <v>-</v>
      </c>
      <c r="G105" s="44"/>
      <c r="H105" s="41" t="str">
        <f t="shared" si="10"/>
        <v>-</v>
      </c>
      <c r="I105" s="36" t="str">
        <f>IF(B105="-","-",SUM(F$28:F105))</f>
        <v>-</v>
      </c>
      <c r="J105" s="41" t="str">
        <f>IF(B105="-","-",SUM(D$28:D105))</f>
        <v>-</v>
      </c>
    </row>
    <row r="106" spans="1:10" x14ac:dyDescent="0.2">
      <c r="A106" s="38"/>
      <c r="B106" s="39" t="str">
        <f t="shared" si="9"/>
        <v>-</v>
      </c>
      <c r="C106" s="40" t="str">
        <f t="shared" ca="1" si="8"/>
        <v>-</v>
      </c>
      <c r="D106" s="41" t="str">
        <f>IF(B106="-","-",FV(((1+C106/tuottoväli))-1,tuottoväli,-$D$11,-H105)-$D$11*tuottoväli-H105)</f>
        <v>-</v>
      </c>
      <c r="E106" s="41" t="str">
        <f>IF(B106="-","-",($D$11*$D$18*tuottoväli)+($D$16+$D$19)*H105+IF($D$5=B106,H105*$D$17))</f>
        <v>-</v>
      </c>
      <c r="F106" s="42" t="str">
        <f>IF(B106="-","-",$D$12+$D$11*tuottoväli)</f>
        <v>-</v>
      </c>
      <c r="G106" s="44"/>
      <c r="H106" s="41" t="str">
        <f t="shared" si="10"/>
        <v>-</v>
      </c>
      <c r="I106" s="36" t="str">
        <f>IF(B106="-","-",SUM(F$28:F106))</f>
        <v>-</v>
      </c>
      <c r="J106" s="41" t="str">
        <f>IF(B106="-","-",SUM(D$28:D106))</f>
        <v>-</v>
      </c>
    </row>
    <row r="107" spans="1:10" x14ac:dyDescent="0.2">
      <c r="A107" s="38"/>
      <c r="B107" s="39" t="str">
        <f t="shared" si="9"/>
        <v>-</v>
      </c>
      <c r="C107" s="40" t="str">
        <f t="shared" ca="1" si="8"/>
        <v>-</v>
      </c>
      <c r="D107" s="41" t="str">
        <f>IF(B107="-","-",FV(((1+C107/tuottoväli))-1,tuottoväli,-$D$11,-H106)-$D$11*tuottoväli-H106)</f>
        <v>-</v>
      </c>
      <c r="E107" s="41" t="str">
        <f>IF(B107="-","-",($D$11*$D$18*tuottoväli)+($D$16+$D$19)*H106+IF($D$5=B107,H106*$D$17))</f>
        <v>-</v>
      </c>
      <c r="F107" s="42" t="str">
        <f>IF(B107="-","-",$D$12+$D$11*tuottoväli)</f>
        <v>-</v>
      </c>
      <c r="G107" s="44"/>
      <c r="H107" s="41" t="str">
        <f t="shared" si="10"/>
        <v>-</v>
      </c>
      <c r="I107" s="36" t="str">
        <f>IF(B107="-","-",SUM(F$28:F107))</f>
        <v>-</v>
      </c>
      <c r="J107" s="41" t="str">
        <f>IF(B107="-","-",SUM(D$28:D107))</f>
        <v>-</v>
      </c>
    </row>
    <row r="108" spans="1:10" x14ac:dyDescent="0.2">
      <c r="A108" s="38"/>
      <c r="B108" s="39" t="str">
        <f t="shared" si="9"/>
        <v>-</v>
      </c>
      <c r="C108" s="40" t="str">
        <f t="shared" ca="1" si="8"/>
        <v>-</v>
      </c>
      <c r="D108" s="41" t="str">
        <f>IF(B108="-","-",FV(((1+C108/tuottoväli))-1,tuottoväli,-$D$11,-H107)-$D$11*tuottoväli-H107)</f>
        <v>-</v>
      </c>
      <c r="E108" s="41" t="str">
        <f>IF(B108="-","-",($D$11*$D$18*tuottoväli)+($D$16+$D$19)*H107+IF($D$5=B108,H107*$D$17))</f>
        <v>-</v>
      </c>
      <c r="F108" s="42" t="str">
        <f>IF(B108="-","-",$D$12+$D$11*tuottoväli)</f>
        <v>-</v>
      </c>
      <c r="G108" s="44"/>
      <c r="H108" s="41" t="str">
        <f t="shared" si="10"/>
        <v>-</v>
      </c>
      <c r="I108" s="36" t="str">
        <f>IF(B108="-","-",SUM(F$28:F108))</f>
        <v>-</v>
      </c>
      <c r="J108" s="41" t="str">
        <f>IF(B108="-","-",SUM(D$28:D108))</f>
        <v>-</v>
      </c>
    </row>
    <row r="109" spans="1:10" x14ac:dyDescent="0.2">
      <c r="A109" s="38"/>
      <c r="B109" s="39" t="str">
        <f t="shared" si="9"/>
        <v>-</v>
      </c>
      <c r="C109" s="40" t="str">
        <f t="shared" ca="1" si="8"/>
        <v>-</v>
      </c>
      <c r="D109" s="41" t="str">
        <f>IF(B109="-","-",FV(((1+C109/tuottoväli))-1,tuottoväli,-$D$11,-H108)-$D$11*tuottoväli-H108)</f>
        <v>-</v>
      </c>
      <c r="E109" s="41" t="str">
        <f>IF(B109="-","-",($D$11*$D$18*tuottoväli)+($D$16+$D$19)*H108+IF($D$5=B109,H108*$D$17))</f>
        <v>-</v>
      </c>
      <c r="F109" s="42" t="str">
        <f>IF(B109="-","-",$D$12+$D$11*tuottoväli)</f>
        <v>-</v>
      </c>
      <c r="G109" s="44"/>
      <c r="H109" s="41" t="str">
        <f t="shared" si="10"/>
        <v>-</v>
      </c>
      <c r="I109" s="36" t="str">
        <f>IF(B109="-","-",SUM(F$28:F109))</f>
        <v>-</v>
      </c>
      <c r="J109" s="41" t="str">
        <f>IF(B109="-","-",SUM(D$28:D109))</f>
        <v>-</v>
      </c>
    </row>
    <row r="110" spans="1:10" x14ac:dyDescent="0.2">
      <c r="A110" s="38"/>
      <c r="B110" s="39" t="str">
        <f t="shared" si="9"/>
        <v>-</v>
      </c>
      <c r="C110" s="40" t="str">
        <f t="shared" ca="1" si="8"/>
        <v>-</v>
      </c>
      <c r="D110" s="41" t="str">
        <f>IF(B110="-","-",FV(((1+C110/tuottoväli))-1,tuottoväli,-$D$11,-H109)-$D$11*tuottoväli-H109)</f>
        <v>-</v>
      </c>
      <c r="E110" s="41" t="str">
        <f>IF(B110="-","-",($D$11*$D$18*tuottoväli)+($D$16+$D$19)*H109+IF($D$5=B110,H109*$D$17))</f>
        <v>-</v>
      </c>
      <c r="F110" s="42" t="str">
        <f>IF(B110="-","-",$D$12+$D$11*tuottoväli)</f>
        <v>-</v>
      </c>
      <c r="G110" s="44"/>
      <c r="H110" s="41" t="str">
        <f t="shared" si="10"/>
        <v>-</v>
      </c>
      <c r="I110" s="36" t="str">
        <f>IF(B110="-","-",SUM(F$28:F110))</f>
        <v>-</v>
      </c>
      <c r="J110" s="41" t="str">
        <f>IF(B110="-","-",SUM(D$28:D110))</f>
        <v>-</v>
      </c>
    </row>
    <row r="111" spans="1:10" x14ac:dyDescent="0.2">
      <c r="A111" s="38"/>
      <c r="B111" s="39" t="str">
        <f t="shared" si="9"/>
        <v>-</v>
      </c>
      <c r="C111" s="40" t="str">
        <f t="shared" ca="1" si="8"/>
        <v>-</v>
      </c>
      <c r="D111" s="41" t="str">
        <f>IF(B111="-","-",FV(((1+C111/tuottoväli))-1,tuottoväli,-$D$11,-H110)-$D$11*tuottoväli-H110)</f>
        <v>-</v>
      </c>
      <c r="E111" s="41" t="str">
        <f>IF(B111="-","-",($D$11*$D$18*tuottoväli)+($D$16+$D$19)*H110+IF($D$5=B111,H110*$D$17))</f>
        <v>-</v>
      </c>
      <c r="F111" s="42" t="str">
        <f>IF(B111="-","-",$D$12+$D$11*tuottoväli)</f>
        <v>-</v>
      </c>
      <c r="G111" s="44"/>
      <c r="H111" s="41" t="str">
        <f t="shared" si="10"/>
        <v>-</v>
      </c>
      <c r="I111" s="36" t="str">
        <f>IF(B111="-","-",SUM(F$28:F111))</f>
        <v>-</v>
      </c>
      <c r="J111" s="41" t="str">
        <f>IF(B111="-","-",SUM(D$28:D111))</f>
        <v>-</v>
      </c>
    </row>
    <row r="112" spans="1:10" x14ac:dyDescent="0.2">
      <c r="A112" s="38"/>
      <c r="B112" s="39" t="str">
        <f t="shared" si="9"/>
        <v>-</v>
      </c>
      <c r="C112" s="40" t="str">
        <f t="shared" ca="1" si="8"/>
        <v>-</v>
      </c>
      <c r="D112" s="41" t="str">
        <f>IF(B112="-","-",FV(((1+C112/tuottoväli))-1,tuottoväli,-$D$11,-H111)-$D$11*tuottoväli-H111)</f>
        <v>-</v>
      </c>
      <c r="E112" s="41" t="str">
        <f>IF(B112="-","-",($D$11*$D$18*tuottoväli)+($D$16+$D$19)*H111+IF($D$5=B112,H111*$D$17))</f>
        <v>-</v>
      </c>
      <c r="F112" s="42" t="str">
        <f>IF(B112="-","-",$D$12+$D$11*tuottoväli)</f>
        <v>-</v>
      </c>
      <c r="G112" s="44"/>
      <c r="H112" s="41" t="str">
        <f t="shared" si="10"/>
        <v>-</v>
      </c>
      <c r="I112" s="36" t="str">
        <f>IF(B112="-","-",SUM(F$28:F112))</f>
        <v>-</v>
      </c>
      <c r="J112" s="41" t="str">
        <f>IF(B112="-","-",SUM(D$28:D112))</f>
        <v>-</v>
      </c>
    </row>
    <row r="113" spans="1:10" x14ac:dyDescent="0.2">
      <c r="A113" s="38"/>
      <c r="B113" s="39" t="str">
        <f t="shared" si="9"/>
        <v>-</v>
      </c>
      <c r="C113" s="40" t="str">
        <f t="shared" ca="1" si="8"/>
        <v>-</v>
      </c>
      <c r="D113" s="41" t="str">
        <f>IF(B113="-","-",FV(((1+C113/tuottoväli))-1,tuottoväli,-$D$11,-H112)-$D$11*tuottoväli-H112)</f>
        <v>-</v>
      </c>
      <c r="E113" s="41" t="str">
        <f>IF(B113="-","-",($D$11*$D$18*tuottoväli)+($D$16+$D$19)*H112+IF($D$5=B113,H112*$D$17))</f>
        <v>-</v>
      </c>
      <c r="F113" s="42" t="str">
        <f>IF(B113="-","-",$D$12+$D$11*tuottoväli)</f>
        <v>-</v>
      </c>
      <c r="G113" s="44"/>
      <c r="H113" s="41" t="str">
        <f t="shared" si="10"/>
        <v>-</v>
      </c>
      <c r="I113" s="36" t="str">
        <f>IF(B113="-","-",SUM(F$28:F113))</f>
        <v>-</v>
      </c>
      <c r="J113" s="41" t="str">
        <f>IF(B113="-","-",SUM(D$28:D113))</f>
        <v>-</v>
      </c>
    </row>
    <row r="114" spans="1:10" x14ac:dyDescent="0.2">
      <c r="A114" s="38"/>
      <c r="B114" s="39" t="str">
        <f t="shared" si="9"/>
        <v>-</v>
      </c>
      <c r="C114" s="40" t="str">
        <f t="shared" ca="1" si="8"/>
        <v>-</v>
      </c>
      <c r="D114" s="41" t="str">
        <f>IF(B114="-","-",FV(((1+C114/tuottoväli))-1,tuottoväli,-$D$11,-H113)-$D$11*tuottoväli-H113)</f>
        <v>-</v>
      </c>
      <c r="E114" s="41" t="str">
        <f>IF(B114="-","-",($D$11*$D$18*tuottoväli)+($D$16+$D$19)*H113+IF($D$5=B114,H113*$D$17))</f>
        <v>-</v>
      </c>
      <c r="F114" s="42" t="str">
        <f>IF(B114="-","-",$D$12+$D$11*tuottoväli)</f>
        <v>-</v>
      </c>
      <c r="G114" s="44"/>
      <c r="H114" s="41" t="str">
        <f t="shared" si="10"/>
        <v>-</v>
      </c>
      <c r="I114" s="36" t="str">
        <f>IF(B114="-","-",SUM(F$28:F114))</f>
        <v>-</v>
      </c>
      <c r="J114" s="41" t="str">
        <f>IF(B114="-","-",SUM(D$28:D114))</f>
        <v>-</v>
      </c>
    </row>
    <row r="115" spans="1:10" x14ac:dyDescent="0.2">
      <c r="A115" s="38"/>
      <c r="B115" s="39" t="str">
        <f t="shared" si="9"/>
        <v>-</v>
      </c>
      <c r="C115" s="40" t="str">
        <f t="shared" ca="1" si="8"/>
        <v>-</v>
      </c>
      <c r="D115" s="41" t="str">
        <f>IF(B115="-","-",FV(((1+C115/tuottoväli))-1,tuottoväli,-$D$11,-H114)-$D$11*tuottoväli-H114)</f>
        <v>-</v>
      </c>
      <c r="E115" s="41" t="str">
        <f>IF(B115="-","-",($D$11*$D$18*tuottoväli)+($D$16+$D$19)*H114+IF($D$5=B115,H114*$D$17))</f>
        <v>-</v>
      </c>
      <c r="F115" s="42" t="str">
        <f>IF(B115="-","-",$D$12+$D$11*tuottoväli)</f>
        <v>-</v>
      </c>
      <c r="G115" s="44"/>
      <c r="H115" s="41" t="str">
        <f t="shared" si="10"/>
        <v>-</v>
      </c>
      <c r="I115" s="36" t="str">
        <f>IF(B115="-","-",SUM(F$28:F115))</f>
        <v>-</v>
      </c>
      <c r="J115" s="41" t="str">
        <f>IF(B115="-","-",SUM(D$28:D115))</f>
        <v>-</v>
      </c>
    </row>
    <row r="116" spans="1:10" x14ac:dyDescent="0.2">
      <c r="A116" s="38"/>
      <c r="B116" s="39" t="str">
        <f t="shared" si="9"/>
        <v>-</v>
      </c>
      <c r="C116" s="40" t="str">
        <f t="shared" ca="1" si="8"/>
        <v>-</v>
      </c>
      <c r="D116" s="41" t="str">
        <f>IF(B116="-","-",FV(((1+C116/tuottoväli))-1,tuottoväli,-$D$11,-H115)-$D$11*tuottoväli-H115)</f>
        <v>-</v>
      </c>
      <c r="E116" s="41" t="str">
        <f>IF(B116="-","-",($D$11*$D$18*tuottoväli)+($D$16+$D$19)*H115+IF($D$5=B116,H115*$D$17))</f>
        <v>-</v>
      </c>
      <c r="F116" s="42" t="str">
        <f>IF(B116="-","-",$D$12+$D$11*tuottoväli)</f>
        <v>-</v>
      </c>
      <c r="G116" s="44"/>
      <c r="H116" s="41" t="str">
        <f t="shared" si="10"/>
        <v>-</v>
      </c>
      <c r="I116" s="36" t="str">
        <f>IF(B116="-","-",SUM(F$28:F116))</f>
        <v>-</v>
      </c>
      <c r="J116" s="41" t="str">
        <f>IF(B116="-","-",SUM(D$28:D116))</f>
        <v>-</v>
      </c>
    </row>
    <row r="117" spans="1:10" x14ac:dyDescent="0.2">
      <c r="A117" s="38"/>
      <c r="B117" s="39" t="str">
        <f t="shared" si="9"/>
        <v>-</v>
      </c>
      <c r="C117" s="40" t="str">
        <f t="shared" ca="1" si="8"/>
        <v>-</v>
      </c>
      <c r="D117" s="41" t="str">
        <f>IF(B117="-","-",FV(((1+C117/tuottoväli))-1,tuottoväli,-$D$11,-H116)-$D$11*tuottoväli-H116)</f>
        <v>-</v>
      </c>
      <c r="E117" s="41" t="str">
        <f>IF(B117="-","-",($D$11*$D$18*tuottoväli)+($D$16+$D$19)*H116+IF($D$5=B117,H116*$D$17))</f>
        <v>-</v>
      </c>
      <c r="F117" s="42" t="str">
        <f>IF(B117="-","-",$D$12+$D$11*tuottoväli)</f>
        <v>-</v>
      </c>
      <c r="G117" s="44"/>
      <c r="H117" s="41" t="str">
        <f t="shared" si="10"/>
        <v>-</v>
      </c>
      <c r="I117" s="36" t="str">
        <f>IF(B117="-","-",SUM(F$28:F117))</f>
        <v>-</v>
      </c>
      <c r="J117" s="41" t="str">
        <f>IF(B117="-","-",SUM(D$28:D117))</f>
        <v>-</v>
      </c>
    </row>
    <row r="118" spans="1:10" x14ac:dyDescent="0.2">
      <c r="A118" s="38"/>
      <c r="B118" s="39" t="str">
        <f t="shared" si="9"/>
        <v>-</v>
      </c>
      <c r="C118" s="40" t="str">
        <f t="shared" ca="1" si="8"/>
        <v>-</v>
      </c>
      <c r="D118" s="41" t="str">
        <f>IF(B118="-","-",FV(((1+C118/tuottoväli))-1,tuottoväli,-$D$11,-H117)-$D$11*tuottoväli-H117)</f>
        <v>-</v>
      </c>
      <c r="E118" s="41" t="str">
        <f>IF(B118="-","-",($D$11*$D$18*tuottoväli)+($D$16+$D$19)*H117+IF($D$5=B118,H117*$D$17))</f>
        <v>-</v>
      </c>
      <c r="F118" s="42" t="str">
        <f>IF(B118="-","-",$D$12+$D$11*tuottoväli)</f>
        <v>-</v>
      </c>
      <c r="G118" s="44"/>
      <c r="H118" s="41" t="str">
        <f t="shared" si="10"/>
        <v>-</v>
      </c>
      <c r="I118" s="36" t="str">
        <f>IF(B118="-","-",SUM(F$28:F118))</f>
        <v>-</v>
      </c>
      <c r="J118" s="41" t="str">
        <f>IF(B118="-","-",SUM(D$28:D118))</f>
        <v>-</v>
      </c>
    </row>
    <row r="119" spans="1:10" x14ac:dyDescent="0.2">
      <c r="A119" s="38"/>
      <c r="B119" s="39" t="str">
        <f t="shared" si="9"/>
        <v>-</v>
      </c>
      <c r="C119" s="40" t="str">
        <f t="shared" ca="1" si="8"/>
        <v>-</v>
      </c>
      <c r="D119" s="41" t="str">
        <f>IF(B119="-","-",FV(((1+C119/tuottoväli))-1,tuottoväli,-$D$11,-H118)-$D$11*tuottoväli-H118)</f>
        <v>-</v>
      </c>
      <c r="E119" s="41" t="str">
        <f>IF(B119="-","-",($D$11*$D$18*tuottoväli)+($D$16+$D$19)*H118+IF($D$5=B119,H118*$D$17))</f>
        <v>-</v>
      </c>
      <c r="F119" s="42" t="str">
        <f>IF(B119="-","-",$D$12+$D$11*tuottoväli)</f>
        <v>-</v>
      </c>
      <c r="G119" s="44"/>
      <c r="H119" s="41" t="str">
        <f t="shared" si="10"/>
        <v>-</v>
      </c>
      <c r="I119" s="36" t="str">
        <f>IF(B119="-","-",SUM(F$28:F119))</f>
        <v>-</v>
      </c>
      <c r="J119" s="41" t="str">
        <f>IF(B119="-","-",SUM(D$28:D119))</f>
        <v>-</v>
      </c>
    </row>
    <row r="120" spans="1:10" x14ac:dyDescent="0.2">
      <c r="A120" s="38"/>
      <c r="B120" s="39" t="str">
        <f t="shared" si="9"/>
        <v>-</v>
      </c>
      <c r="C120" s="40" t="str">
        <f t="shared" ca="1" si="8"/>
        <v>-</v>
      </c>
      <c r="D120" s="41" t="str">
        <f>IF(B120="-","-",FV(((1+C120/tuottoväli))-1,tuottoväli,-$D$11,-H119)-$D$11*tuottoväli-H119)</f>
        <v>-</v>
      </c>
      <c r="E120" s="41" t="str">
        <f>IF(B120="-","-",($D$11*$D$18*tuottoväli)+($D$16+$D$19)*H119+IF($D$5=B120,H119*$D$17))</f>
        <v>-</v>
      </c>
      <c r="F120" s="42" t="str">
        <f>IF(B120="-","-",$D$12+$D$11*tuottoväli)</f>
        <v>-</v>
      </c>
      <c r="G120" s="44"/>
      <c r="H120" s="41" t="str">
        <f t="shared" si="10"/>
        <v>-</v>
      </c>
      <c r="I120" s="36" t="str">
        <f>IF(B120="-","-",SUM(F$28:F120))</f>
        <v>-</v>
      </c>
      <c r="J120" s="41" t="str">
        <f>IF(B120="-","-",SUM(D$28:D120))</f>
        <v>-</v>
      </c>
    </row>
    <row r="121" spans="1:10" x14ac:dyDescent="0.2">
      <c r="A121" s="38"/>
      <c r="B121" s="39" t="str">
        <f t="shared" si="9"/>
        <v>-</v>
      </c>
      <c r="C121" s="40" t="str">
        <f t="shared" ca="1" si="8"/>
        <v>-</v>
      </c>
      <c r="D121" s="41" t="str">
        <f>IF(B121="-","-",FV(((1+C121/tuottoväli))-1,tuottoväli,-$D$11,-H120)-$D$11*tuottoväli-H120)</f>
        <v>-</v>
      </c>
      <c r="E121" s="41" t="str">
        <f>IF(B121="-","-",($D$11*$D$18*tuottoväli)+($D$16+$D$19)*H120+IF($D$5=B121,H120*$D$17))</f>
        <v>-</v>
      </c>
      <c r="F121" s="42" t="str">
        <f>IF(B121="-","-",$D$12+$D$11*tuottoväli)</f>
        <v>-</v>
      </c>
      <c r="G121" s="44"/>
      <c r="H121" s="41" t="str">
        <f t="shared" si="10"/>
        <v>-</v>
      </c>
      <c r="I121" s="36" t="str">
        <f>IF(B121="-","-",SUM(F$28:F121))</f>
        <v>-</v>
      </c>
      <c r="J121" s="41" t="str">
        <f>IF(B121="-","-",SUM(D$28:D121))</f>
        <v>-</v>
      </c>
    </row>
    <row r="122" spans="1:10" x14ac:dyDescent="0.2">
      <c r="A122" s="38"/>
      <c r="B122" s="39" t="str">
        <f t="shared" si="9"/>
        <v>-</v>
      </c>
      <c r="C122" s="40" t="str">
        <f t="shared" ca="1" si="8"/>
        <v>-</v>
      </c>
      <c r="D122" s="41" t="str">
        <f>IF(B122="-","-",FV(((1+C122/tuottoväli))-1,tuottoväli,-$D$11,-H121)-$D$11*tuottoväli-H121)</f>
        <v>-</v>
      </c>
      <c r="E122" s="41" t="str">
        <f>IF(B122="-","-",($D$11*$D$18*tuottoväli)+($D$16+$D$19)*H121+IF($D$5=B122,H121*$D$17))</f>
        <v>-</v>
      </c>
      <c r="F122" s="42" t="str">
        <f>IF(B122="-","-",$D$12+$D$11*tuottoväli)</f>
        <v>-</v>
      </c>
      <c r="G122" s="44"/>
      <c r="H122" s="41" t="str">
        <f t="shared" si="10"/>
        <v>-</v>
      </c>
      <c r="I122" s="36" t="str">
        <f>IF(B122="-","-",SUM(F$28:F122))</f>
        <v>-</v>
      </c>
      <c r="J122" s="41" t="str">
        <f>IF(B122="-","-",SUM(D$28:D122))</f>
        <v>-</v>
      </c>
    </row>
    <row r="123" spans="1:10" x14ac:dyDescent="0.2">
      <c r="A123" s="38"/>
      <c r="B123" s="39" t="str">
        <f t="shared" si="9"/>
        <v>-</v>
      </c>
      <c r="C123" s="40" t="str">
        <f t="shared" ca="1" si="8"/>
        <v>-</v>
      </c>
      <c r="D123" s="41" t="str">
        <f>IF(B123="-","-",FV(((1+C123/tuottoväli))-1,tuottoväli,-$D$11,-H122)-$D$11*tuottoväli-H122)</f>
        <v>-</v>
      </c>
      <c r="E123" s="41" t="str">
        <f>IF(B123="-","-",($D$11*$D$18*tuottoväli)+($D$16+$D$19)*H122+IF($D$5=B123,H122*$D$17))</f>
        <v>-</v>
      </c>
      <c r="F123" s="42" t="str">
        <f>IF(B123="-","-",$D$12+$D$11*tuottoväli)</f>
        <v>-</v>
      </c>
      <c r="G123" s="44"/>
      <c r="H123" s="41" t="str">
        <f t="shared" si="10"/>
        <v>-</v>
      </c>
      <c r="I123" s="36" t="str">
        <f>IF(B123="-","-",SUM(F$28:F123))</f>
        <v>-</v>
      </c>
      <c r="J123" s="41" t="str">
        <f>IF(B123="-","-",SUM(D$28:D123))</f>
        <v>-</v>
      </c>
    </row>
    <row r="124" spans="1:10" x14ac:dyDescent="0.2">
      <c r="A124" s="38"/>
      <c r="B124" s="39" t="str">
        <f t="shared" si="9"/>
        <v>-</v>
      </c>
      <c r="C124" s="40" t="str">
        <f t="shared" ca="1" si="8"/>
        <v>-</v>
      </c>
      <c r="D124" s="41" t="str">
        <f>IF(B124="-","-",FV(((1+C124/tuottoväli))-1,tuottoväli,-$D$11,-H123)-$D$11*tuottoväli-H123)</f>
        <v>-</v>
      </c>
      <c r="E124" s="41" t="str">
        <f>IF(B124="-","-",($D$11*$D$18*tuottoväli)+($D$16+$D$19)*H123+IF($D$5=B124,H123*$D$17))</f>
        <v>-</v>
      </c>
      <c r="F124" s="42" t="str">
        <f>IF(B124="-","-",$D$12+$D$11*tuottoväli)</f>
        <v>-</v>
      </c>
      <c r="G124" s="44"/>
      <c r="H124" s="41" t="str">
        <f t="shared" si="10"/>
        <v>-</v>
      </c>
      <c r="I124" s="36" t="str">
        <f>IF(B124="-","-",SUM(F$28:F124))</f>
        <v>-</v>
      </c>
      <c r="J124" s="41" t="str">
        <f>IF(B124="-","-",SUM(D$28:D124))</f>
        <v>-</v>
      </c>
    </row>
    <row r="125" spans="1:10" x14ac:dyDescent="0.2">
      <c r="A125" s="38"/>
      <c r="B125" s="39" t="str">
        <f t="shared" si="9"/>
        <v>-</v>
      </c>
      <c r="C125" s="40" t="str">
        <f t="shared" ref="C125:C128" ca="1" si="11">IF(B125="-","-",IF(satunnaistuotto,$D$23+RAND()*($D$24-$D$23),$D$7))</f>
        <v>-</v>
      </c>
      <c r="D125" s="41" t="str">
        <f>IF(B125="-","-",FV(((1+C125/tuottoväli))-1,tuottoväli,-$D$11,-H124)-$D$11*tuottoväli-H124)</f>
        <v>-</v>
      </c>
      <c r="E125" s="41" t="str">
        <f>IF(B125="-","-",($D$11*$D$18*tuottoväli)+($D$16+$D$19)*H124+IF($D$5=B125,H124*$D$17))</f>
        <v>-</v>
      </c>
      <c r="F125" s="42" t="str">
        <f>IF(B125="-","-",$D$12+$D$11*tuottoväli)</f>
        <v>-</v>
      </c>
      <c r="G125" s="44"/>
      <c r="H125" s="41" t="str">
        <f t="shared" si="10"/>
        <v>-</v>
      </c>
      <c r="I125" s="36" t="str">
        <f>IF(B125="-","-",SUM(F$28:F125))</f>
        <v>-</v>
      </c>
      <c r="J125" s="41" t="str">
        <f>IF(B125="-","-",SUM(D$28:D125))</f>
        <v>-</v>
      </c>
    </row>
    <row r="126" spans="1:10" x14ac:dyDescent="0.2">
      <c r="A126" s="38"/>
      <c r="B126" s="39" t="str">
        <f t="shared" si="9"/>
        <v>-</v>
      </c>
      <c r="C126" s="40" t="str">
        <f t="shared" ca="1" si="11"/>
        <v>-</v>
      </c>
      <c r="D126" s="41" t="str">
        <f>IF(B126="-","-",FV(((1+C126/tuottoväli))-1,tuottoväli,-$D$11,-H125)-$D$11*tuottoväli-H125)</f>
        <v>-</v>
      </c>
      <c r="E126" s="41" t="str">
        <f>IF(B126="-","-",($D$11*$D$18*tuottoväli)+($D$16+$D$19)*H125+IF($D$5=B126,H125*$D$17))</f>
        <v>-</v>
      </c>
      <c r="F126" s="42" t="str">
        <f>IF(B126="-","-",$D$12+$D$11*tuottoväli)</f>
        <v>-</v>
      </c>
      <c r="G126" s="44"/>
      <c r="H126" s="41" t="str">
        <f t="shared" si="10"/>
        <v>-</v>
      </c>
      <c r="I126" s="36" t="str">
        <f>IF(B126="-","-",SUM(F$28:F126))</f>
        <v>-</v>
      </c>
      <c r="J126" s="41" t="str">
        <f>IF(B126="-","-",SUM(D$28:D126))</f>
        <v>-</v>
      </c>
    </row>
    <row r="127" spans="1:10" x14ac:dyDescent="0.2">
      <c r="A127" s="38"/>
      <c r="B127" s="39" t="str">
        <f t="shared" si="9"/>
        <v>-</v>
      </c>
      <c r="C127" s="40" t="str">
        <f t="shared" ca="1" si="11"/>
        <v>-</v>
      </c>
      <c r="D127" s="41" t="str">
        <f>IF(B127="-","-",FV(((1+C127/tuottoväli))-1,tuottoväli,-$D$11,-H126)-$D$11*tuottoväli-H126)</f>
        <v>-</v>
      </c>
      <c r="E127" s="41" t="str">
        <f>IF(B127="-","-",($D$11*$D$18*tuottoväli)+($D$16+$D$19)*H126+IF($D$5=B127,H126*$D$17))</f>
        <v>-</v>
      </c>
      <c r="F127" s="42" t="str">
        <f>IF(B127="-","-",$D$12+$D$11*tuottoväli)</f>
        <v>-</v>
      </c>
      <c r="G127" s="44"/>
      <c r="H127" s="41" t="str">
        <f t="shared" si="10"/>
        <v>-</v>
      </c>
      <c r="I127" s="36" t="str">
        <f>IF(B127="-","-",SUM(F$28:F127))</f>
        <v>-</v>
      </c>
      <c r="J127" s="41" t="str">
        <f>IF(B127="-","-",SUM(D$28:D127))</f>
        <v>-</v>
      </c>
    </row>
    <row r="128" spans="1:10" x14ac:dyDescent="0.2">
      <c r="A128" s="38"/>
      <c r="B128" s="39" t="str">
        <f t="shared" si="9"/>
        <v>-</v>
      </c>
      <c r="C128" s="40" t="str">
        <f t="shared" ca="1" si="11"/>
        <v>-</v>
      </c>
      <c r="D128" s="41" t="str">
        <f>IF(B128="-","-",FV(((1+C128/tuottoväli))-1,tuottoväli,-$D$11,-H127)-$D$11*tuottoväli-H127)</f>
        <v>-</v>
      </c>
      <c r="E128" s="41" t="str">
        <f>IF(B128="-","-",($D$11*$D$18*tuottoväli)+($D$16+$D$19)*H127+IF($D$5=B128,H127*$D$17))</f>
        <v>-</v>
      </c>
      <c r="F128" s="42" t="str">
        <f>IF(B128="-","-",$D$12+$D$11*tuottoväli)</f>
        <v>-</v>
      </c>
      <c r="G128" s="44"/>
      <c r="H128" s="41" t="str">
        <f t="shared" si="10"/>
        <v>-</v>
      </c>
      <c r="I128" s="36" t="str">
        <f>IF(B128="-","-",SUM(F$28:F128))</f>
        <v>-</v>
      </c>
      <c r="J128" s="41" t="str">
        <f>IF(B128="-","-",SUM(D$28:D128))</f>
        <v>-</v>
      </c>
    </row>
    <row r="129" spans="1:10" x14ac:dyDescent="0.2">
      <c r="A129" s="55"/>
      <c r="B129" s="55" t="s">
        <v>39</v>
      </c>
      <c r="C129" s="55"/>
      <c r="D129" s="55"/>
      <c r="E129" s="55"/>
      <c r="F129" s="55"/>
      <c r="G129" s="55"/>
      <c r="H129" s="55"/>
      <c r="I129" s="55"/>
      <c r="J129" s="55"/>
    </row>
    <row r="130" spans="1:10" x14ac:dyDescent="0.2">
      <c r="B130" s="28"/>
      <c r="C130" s="14"/>
      <c r="D130" s="15"/>
      <c r="F130" s="15"/>
      <c r="H130" s="15"/>
      <c r="J130" s="15"/>
    </row>
    <row r="131" spans="1:10" x14ac:dyDescent="0.2">
      <c r="B131" s="28"/>
      <c r="C131" s="14"/>
      <c r="D131" s="15"/>
      <c r="F131" s="15"/>
      <c r="H131" s="15"/>
      <c r="J131" s="15"/>
    </row>
    <row r="132" spans="1:10" x14ac:dyDescent="0.2">
      <c r="B132" s="28"/>
      <c r="C132" s="14"/>
      <c r="D132" s="15"/>
      <c r="F132" s="15"/>
      <c r="H132" s="15"/>
      <c r="J132" s="15"/>
    </row>
    <row r="133" spans="1:10" x14ac:dyDescent="0.2">
      <c r="B133" s="28"/>
      <c r="C133" s="14"/>
      <c r="D133" s="15"/>
      <c r="F133" s="15"/>
      <c r="H133" s="15"/>
      <c r="J133" s="15"/>
    </row>
    <row r="134" spans="1:10" x14ac:dyDescent="0.2">
      <c r="B134" s="28"/>
      <c r="C134" s="14"/>
      <c r="D134" s="15"/>
      <c r="F134" s="15"/>
      <c r="H134" s="15"/>
      <c r="J134" s="15"/>
    </row>
    <row r="135" spans="1:10" x14ac:dyDescent="0.2">
      <c r="B135" s="28"/>
      <c r="C135" s="14"/>
      <c r="D135" s="15"/>
      <c r="F135" s="15"/>
      <c r="H135" s="15"/>
      <c r="J135" s="15"/>
    </row>
    <row r="136" spans="1:10" x14ac:dyDescent="0.2">
      <c r="B136" s="28"/>
      <c r="C136" s="14"/>
      <c r="D136" s="15"/>
      <c r="F136" s="15"/>
      <c r="H136" s="15"/>
      <c r="J136" s="15"/>
    </row>
    <row r="137" spans="1:10" x14ac:dyDescent="0.2">
      <c r="B137" s="28"/>
      <c r="C137" s="14"/>
      <c r="D137" s="15"/>
      <c r="F137" s="15"/>
      <c r="H137" s="15"/>
      <c r="J137" s="15"/>
    </row>
    <row r="138" spans="1:10" x14ac:dyDescent="0.2">
      <c r="B138" s="28"/>
      <c r="C138" s="14"/>
      <c r="D138" s="15"/>
      <c r="F138" s="15"/>
      <c r="H138" s="15"/>
      <c r="J138" s="15"/>
    </row>
    <row r="139" spans="1:10" x14ac:dyDescent="0.2">
      <c r="B139" s="28"/>
      <c r="C139" s="14"/>
      <c r="D139" s="15"/>
      <c r="F139" s="15"/>
      <c r="H139" s="15"/>
      <c r="J139" s="15"/>
    </row>
    <row r="140" spans="1:10" x14ac:dyDescent="0.2">
      <c r="B140" s="28"/>
      <c r="C140" s="14"/>
      <c r="D140" s="15"/>
      <c r="F140" s="15"/>
      <c r="H140" s="15"/>
      <c r="J140" s="15"/>
    </row>
    <row r="141" spans="1:10" x14ac:dyDescent="0.2">
      <c r="B141" s="28"/>
      <c r="C141" s="14"/>
      <c r="D141" s="15"/>
      <c r="F141" s="15"/>
      <c r="H141" s="15"/>
      <c r="J141" s="15"/>
    </row>
    <row r="142" spans="1:10" x14ac:dyDescent="0.2">
      <c r="B142" s="28"/>
      <c r="C142" s="14"/>
      <c r="D142" s="15"/>
      <c r="F142" s="15"/>
      <c r="H142" s="15"/>
      <c r="J142" s="15"/>
    </row>
    <row r="143" spans="1:10" x14ac:dyDescent="0.2">
      <c r="B143" s="28"/>
      <c r="C143" s="14"/>
      <c r="D143" s="15"/>
      <c r="F143" s="15"/>
      <c r="H143" s="15"/>
      <c r="J143" s="15"/>
    </row>
    <row r="144" spans="1:10" x14ac:dyDescent="0.2">
      <c r="B144" s="28"/>
      <c r="C144" s="14"/>
      <c r="D144" s="15"/>
      <c r="F144" s="15"/>
      <c r="H144" s="15"/>
      <c r="J144" s="15"/>
    </row>
    <row r="145" spans="2:10" x14ac:dyDescent="0.2">
      <c r="B145" s="28"/>
      <c r="C145" s="14"/>
      <c r="D145" s="15"/>
      <c r="F145" s="15"/>
      <c r="H145" s="15"/>
      <c r="J145" s="15"/>
    </row>
    <row r="146" spans="2:10" x14ac:dyDescent="0.2">
      <c r="B146" s="28"/>
      <c r="C146" s="14"/>
      <c r="D146" s="15"/>
      <c r="F146" s="15"/>
      <c r="H146" s="15"/>
      <c r="J146" s="15"/>
    </row>
    <row r="147" spans="2:10" x14ac:dyDescent="0.2">
      <c r="B147" s="28"/>
      <c r="C147" s="14"/>
      <c r="D147" s="15"/>
      <c r="F147" s="15"/>
      <c r="H147" s="15"/>
      <c r="J147" s="15"/>
    </row>
    <row r="148" spans="2:10" x14ac:dyDescent="0.2">
      <c r="B148" s="28"/>
      <c r="C148" s="14"/>
      <c r="D148" s="15"/>
      <c r="F148" s="15"/>
      <c r="H148" s="15"/>
      <c r="J148" s="15"/>
    </row>
    <row r="149" spans="2:10" x14ac:dyDescent="0.2">
      <c r="B149" s="28"/>
      <c r="C149" s="14"/>
      <c r="D149" s="15"/>
      <c r="F149" s="15"/>
      <c r="H149" s="15"/>
      <c r="J149" s="15"/>
    </row>
    <row r="150" spans="2:10" x14ac:dyDescent="0.2">
      <c r="B150" s="28"/>
      <c r="C150" s="14"/>
      <c r="D150" s="15"/>
      <c r="F150" s="15"/>
      <c r="H150" s="15"/>
      <c r="J150" s="15"/>
    </row>
    <row r="151" spans="2:10" x14ac:dyDescent="0.2">
      <c r="B151" s="28"/>
      <c r="C151" s="14"/>
      <c r="D151" s="15"/>
      <c r="F151" s="15"/>
      <c r="H151" s="15"/>
      <c r="J151" s="15"/>
    </row>
    <row r="152" spans="2:10" x14ac:dyDescent="0.2">
      <c r="B152" s="28"/>
      <c r="C152" s="14"/>
      <c r="D152" s="15"/>
      <c r="F152" s="15"/>
      <c r="H152" s="15"/>
      <c r="J152" s="15"/>
    </row>
    <row r="153" spans="2:10" x14ac:dyDescent="0.2">
      <c r="B153" s="28"/>
      <c r="C153" s="14"/>
      <c r="D153" s="15"/>
      <c r="F153" s="15"/>
      <c r="H153" s="15"/>
      <c r="J153" s="15"/>
    </row>
    <row r="154" spans="2:10" x14ac:dyDescent="0.2">
      <c r="B154" s="28"/>
      <c r="C154" s="14"/>
      <c r="D154" s="15"/>
      <c r="F154" s="15"/>
      <c r="H154" s="15"/>
      <c r="J154" s="15"/>
    </row>
    <row r="155" spans="2:10" x14ac:dyDescent="0.2">
      <c r="B155" s="28"/>
      <c r="C155" s="14"/>
      <c r="D155" s="15"/>
      <c r="F155" s="15"/>
      <c r="H155" s="15"/>
      <c r="J155" s="15"/>
    </row>
    <row r="156" spans="2:10" x14ac:dyDescent="0.2">
      <c r="B156" s="28"/>
      <c r="C156" s="14"/>
      <c r="D156" s="15"/>
      <c r="F156" s="15"/>
      <c r="H156" s="15"/>
      <c r="J156" s="15"/>
    </row>
    <row r="157" spans="2:10" x14ac:dyDescent="0.2">
      <c r="B157" s="28"/>
      <c r="C157" s="14"/>
      <c r="D157" s="15"/>
      <c r="F157" s="15"/>
      <c r="H157" s="15"/>
      <c r="J157" s="15"/>
    </row>
    <row r="158" spans="2:10" x14ac:dyDescent="0.2">
      <c r="B158" s="28"/>
      <c r="C158" s="14"/>
      <c r="D158" s="15"/>
      <c r="F158" s="15"/>
      <c r="H158" s="15"/>
      <c r="J158" s="15"/>
    </row>
    <row r="159" spans="2:10" x14ac:dyDescent="0.2">
      <c r="B159" s="28"/>
      <c r="C159" s="14"/>
      <c r="D159" s="15"/>
      <c r="F159" s="15"/>
      <c r="H159" s="15"/>
      <c r="J159" s="15"/>
    </row>
    <row r="160" spans="2:10" x14ac:dyDescent="0.2">
      <c r="B160" s="28"/>
      <c r="C160" s="14"/>
      <c r="D160" s="15"/>
      <c r="F160" s="15"/>
      <c r="H160" s="15"/>
      <c r="J160" s="15"/>
    </row>
    <row r="161" spans="2:10" x14ac:dyDescent="0.2">
      <c r="B161" s="28"/>
      <c r="C161" s="14"/>
      <c r="D161" s="15"/>
      <c r="F161" s="15"/>
      <c r="H161" s="15"/>
      <c r="J161" s="15"/>
    </row>
    <row r="162" spans="2:10" x14ac:dyDescent="0.2">
      <c r="B162" s="28"/>
      <c r="C162" s="14"/>
      <c r="D162" s="15"/>
      <c r="F162" s="15"/>
      <c r="H162" s="15"/>
      <c r="J162" s="15"/>
    </row>
    <row r="163" spans="2:10" x14ac:dyDescent="0.2">
      <c r="B163" s="28"/>
      <c r="C163" s="14"/>
      <c r="D163" s="15"/>
      <c r="F163" s="15"/>
      <c r="H163" s="15"/>
      <c r="J163" s="15"/>
    </row>
    <row r="164" spans="2:10" x14ac:dyDescent="0.2">
      <c r="B164" s="28"/>
      <c r="C164" s="14"/>
      <c r="D164" s="15"/>
      <c r="F164" s="15"/>
      <c r="H164" s="15"/>
      <c r="J164" s="15"/>
    </row>
    <row r="165" spans="2:10" x14ac:dyDescent="0.2">
      <c r="B165" s="28"/>
      <c r="C165" s="14"/>
      <c r="D165" s="15"/>
      <c r="F165" s="15"/>
      <c r="H165" s="15"/>
      <c r="J165" s="15"/>
    </row>
    <row r="166" spans="2:10" x14ac:dyDescent="0.2">
      <c r="B166" s="28"/>
      <c r="C166" s="14"/>
      <c r="D166" s="15"/>
      <c r="F166" s="15"/>
      <c r="H166" s="15"/>
      <c r="J166" s="15"/>
    </row>
    <row r="167" spans="2:10" x14ac:dyDescent="0.2">
      <c r="B167" s="28"/>
      <c r="C167" s="14"/>
      <c r="D167" s="15"/>
      <c r="F167" s="15"/>
      <c r="H167" s="15"/>
      <c r="J167" s="15"/>
    </row>
    <row r="168" spans="2:10" x14ac:dyDescent="0.2">
      <c r="B168" s="28"/>
      <c r="C168" s="14"/>
      <c r="D168" s="15"/>
      <c r="F168" s="15"/>
      <c r="H168" s="15"/>
      <c r="J168" s="15"/>
    </row>
    <row r="169" spans="2:10" x14ac:dyDescent="0.2">
      <c r="B169" s="28"/>
      <c r="C169" s="14"/>
      <c r="D169" s="15"/>
      <c r="F169" s="15"/>
      <c r="H169" s="15"/>
      <c r="J169" s="15"/>
    </row>
    <row r="170" spans="2:10" x14ac:dyDescent="0.2">
      <c r="B170" s="28"/>
      <c r="C170" s="14"/>
      <c r="D170" s="15"/>
      <c r="F170" s="15"/>
      <c r="H170" s="15"/>
      <c r="J170" s="15"/>
    </row>
    <row r="171" spans="2:10" x14ac:dyDescent="0.2">
      <c r="B171" s="28"/>
      <c r="C171" s="14"/>
      <c r="D171" s="15"/>
      <c r="F171" s="15"/>
      <c r="H171" s="15"/>
      <c r="J171" s="15"/>
    </row>
    <row r="172" spans="2:10" x14ac:dyDescent="0.2">
      <c r="B172" s="28"/>
      <c r="C172" s="14"/>
      <c r="D172" s="15"/>
      <c r="F172" s="15"/>
      <c r="H172" s="15"/>
      <c r="J172" s="15"/>
    </row>
    <row r="173" spans="2:10" x14ac:dyDescent="0.2">
      <c r="B173" s="28"/>
      <c r="C173" s="14"/>
      <c r="D173" s="15"/>
      <c r="F173" s="15"/>
      <c r="H173" s="15"/>
      <c r="J173" s="15"/>
    </row>
    <row r="174" spans="2:10" x14ac:dyDescent="0.2">
      <c r="B174" s="28"/>
      <c r="C174" s="14"/>
      <c r="D174" s="15"/>
      <c r="F174" s="15"/>
      <c r="H174" s="15"/>
      <c r="J174" s="15"/>
    </row>
    <row r="175" spans="2:10" x14ac:dyDescent="0.2">
      <c r="B175" s="28"/>
      <c r="C175" s="14"/>
      <c r="D175" s="15"/>
      <c r="F175" s="15"/>
      <c r="H175" s="15"/>
      <c r="J175" s="15"/>
    </row>
    <row r="176" spans="2:10" x14ac:dyDescent="0.2">
      <c r="B176" s="28"/>
      <c r="C176" s="14"/>
      <c r="D176" s="15"/>
      <c r="F176" s="15"/>
      <c r="H176" s="15"/>
      <c r="J176" s="15"/>
    </row>
    <row r="177" spans="2:10" x14ac:dyDescent="0.2">
      <c r="B177" s="28"/>
      <c r="C177" s="14"/>
      <c r="D177" s="15"/>
      <c r="F177" s="15"/>
      <c r="H177" s="15"/>
      <c r="J177" s="15"/>
    </row>
    <row r="178" spans="2:10" x14ac:dyDescent="0.2">
      <c r="B178" s="28"/>
      <c r="C178" s="14"/>
      <c r="D178" s="15"/>
      <c r="F178" s="15"/>
      <c r="H178" s="15"/>
      <c r="J178" s="15"/>
    </row>
    <row r="179" spans="2:10" x14ac:dyDescent="0.2">
      <c r="B179" s="28"/>
      <c r="C179" s="14"/>
      <c r="D179" s="15"/>
      <c r="F179" s="15"/>
      <c r="H179" s="15"/>
      <c r="J179" s="15"/>
    </row>
    <row r="180" spans="2:10" x14ac:dyDescent="0.2">
      <c r="B180" s="28"/>
      <c r="C180" s="14"/>
      <c r="D180" s="15"/>
      <c r="F180" s="15"/>
      <c r="H180" s="15"/>
      <c r="J180" s="15"/>
    </row>
    <row r="181" spans="2:10" x14ac:dyDescent="0.2">
      <c r="B181" s="28"/>
      <c r="C181" s="14"/>
      <c r="D181" s="15"/>
      <c r="F181" s="15"/>
      <c r="H181" s="15"/>
      <c r="J181" s="15"/>
    </row>
    <row r="182" spans="2:10" x14ac:dyDescent="0.2">
      <c r="B182" s="28"/>
      <c r="C182" s="14"/>
      <c r="D182" s="15"/>
      <c r="F182" s="15"/>
      <c r="H182" s="15"/>
      <c r="J182" s="15"/>
    </row>
    <row r="183" spans="2:10" x14ac:dyDescent="0.2">
      <c r="B183" s="28"/>
      <c r="C183" s="14"/>
      <c r="D183" s="15"/>
      <c r="F183" s="15"/>
      <c r="H183" s="15"/>
      <c r="J183" s="15"/>
    </row>
    <row r="184" spans="2:10" x14ac:dyDescent="0.2">
      <c r="B184" s="28"/>
      <c r="C184" s="14"/>
      <c r="D184" s="15"/>
      <c r="F184" s="15"/>
      <c r="H184" s="15"/>
      <c r="J184" s="15"/>
    </row>
    <row r="185" spans="2:10" x14ac:dyDescent="0.2">
      <c r="B185" s="28"/>
      <c r="C185" s="14"/>
      <c r="D185" s="15"/>
      <c r="F185" s="15"/>
      <c r="H185" s="15"/>
      <c r="J185" s="15"/>
    </row>
    <row r="186" spans="2:10" x14ac:dyDescent="0.2">
      <c r="B186" s="28"/>
      <c r="C186" s="14"/>
      <c r="D186" s="15"/>
      <c r="F186" s="15"/>
      <c r="H186" s="15"/>
      <c r="J186" s="15"/>
    </row>
    <row r="187" spans="2:10" x14ac:dyDescent="0.2">
      <c r="B187" s="28"/>
      <c r="C187" s="14"/>
      <c r="D187" s="15"/>
      <c r="F187" s="15"/>
      <c r="H187" s="15"/>
      <c r="J187" s="15"/>
    </row>
    <row r="188" spans="2:10" x14ac:dyDescent="0.2">
      <c r="B188" s="28"/>
      <c r="C188" s="14"/>
      <c r="D188" s="15"/>
      <c r="F188" s="15"/>
      <c r="H188" s="15"/>
      <c r="J188" s="15"/>
    </row>
    <row r="189" spans="2:10" x14ac:dyDescent="0.2">
      <c r="B189" s="28"/>
      <c r="C189" s="14"/>
      <c r="D189" s="15"/>
      <c r="F189" s="15"/>
      <c r="H189" s="15"/>
      <c r="J189" s="15"/>
    </row>
    <row r="190" spans="2:10" x14ac:dyDescent="0.2">
      <c r="B190" s="28"/>
      <c r="C190" s="14"/>
      <c r="D190" s="15"/>
      <c r="F190" s="15"/>
      <c r="H190" s="15"/>
      <c r="J190" s="15"/>
    </row>
    <row r="191" spans="2:10" x14ac:dyDescent="0.2">
      <c r="B191" s="28"/>
      <c r="C191" s="14"/>
      <c r="D191" s="15"/>
      <c r="F191" s="15"/>
      <c r="H191" s="15"/>
      <c r="J191" s="15"/>
    </row>
    <row r="192" spans="2:10" x14ac:dyDescent="0.2">
      <c r="B192" s="28"/>
      <c r="C192" s="14"/>
      <c r="D192" s="15"/>
      <c r="F192" s="15"/>
      <c r="H192" s="15"/>
      <c r="J192" s="15"/>
    </row>
    <row r="193" spans="2:10" x14ac:dyDescent="0.2">
      <c r="B193" s="28"/>
      <c r="C193" s="14"/>
      <c r="D193" s="15"/>
      <c r="F193" s="15"/>
      <c r="H193" s="15"/>
      <c r="J193" s="15"/>
    </row>
    <row r="194" spans="2:10" x14ac:dyDescent="0.2">
      <c r="B194" s="28"/>
      <c r="C194" s="14"/>
      <c r="D194" s="15"/>
      <c r="F194" s="15"/>
      <c r="H194" s="15"/>
      <c r="J194" s="15"/>
    </row>
    <row r="195" spans="2:10" x14ac:dyDescent="0.2">
      <c r="B195" s="28"/>
      <c r="C195" s="14"/>
      <c r="D195" s="15"/>
      <c r="F195" s="15"/>
      <c r="H195" s="15"/>
      <c r="J195" s="15"/>
    </row>
    <row r="196" spans="2:10" x14ac:dyDescent="0.2">
      <c r="B196" s="28"/>
      <c r="C196" s="14"/>
      <c r="D196" s="15"/>
      <c r="F196" s="15"/>
      <c r="H196" s="15"/>
      <c r="J196" s="15"/>
    </row>
    <row r="197" spans="2:10" x14ac:dyDescent="0.2">
      <c r="B197" s="28"/>
      <c r="C197" s="14"/>
      <c r="D197" s="15"/>
      <c r="F197" s="15"/>
      <c r="H197" s="15"/>
      <c r="J197" s="15"/>
    </row>
    <row r="198" spans="2:10" x14ac:dyDescent="0.2">
      <c r="B198" s="28"/>
      <c r="C198" s="14"/>
      <c r="D198" s="15"/>
      <c r="F198" s="15"/>
      <c r="H198" s="15"/>
      <c r="J198" s="15"/>
    </row>
    <row r="199" spans="2:10" x14ac:dyDescent="0.2">
      <c r="B199" s="28"/>
      <c r="C199" s="14"/>
      <c r="D199" s="15"/>
      <c r="F199" s="15"/>
      <c r="H199" s="15"/>
      <c r="J199" s="15"/>
    </row>
    <row r="200" spans="2:10" x14ac:dyDescent="0.2">
      <c r="B200" s="28"/>
      <c r="C200" s="14"/>
      <c r="D200" s="15"/>
      <c r="F200" s="15"/>
      <c r="H200" s="15"/>
      <c r="J200" s="15"/>
    </row>
    <row r="201" spans="2:10" x14ac:dyDescent="0.2">
      <c r="B201" s="28"/>
      <c r="C201" s="14"/>
      <c r="D201" s="15"/>
      <c r="F201" s="15"/>
      <c r="H201" s="15"/>
      <c r="J201" s="15"/>
    </row>
    <row r="202" spans="2:10" x14ac:dyDescent="0.2">
      <c r="B202" s="28"/>
      <c r="C202" s="14"/>
      <c r="D202" s="15"/>
      <c r="F202" s="15"/>
      <c r="H202" s="15"/>
      <c r="J202" s="15"/>
    </row>
    <row r="203" spans="2:10" x14ac:dyDescent="0.2">
      <c r="B203" s="28"/>
      <c r="C203" s="14"/>
      <c r="D203" s="15"/>
      <c r="F203" s="15"/>
      <c r="H203" s="15"/>
      <c r="J203" s="15"/>
    </row>
    <row r="204" spans="2:10" x14ac:dyDescent="0.2">
      <c r="B204" s="28"/>
      <c r="C204" s="14"/>
      <c r="D204" s="15"/>
      <c r="F204" s="15"/>
      <c r="H204" s="15"/>
      <c r="J204" s="15"/>
    </row>
    <row r="205" spans="2:10" x14ac:dyDescent="0.2">
      <c r="B205" s="28"/>
      <c r="C205" s="14"/>
      <c r="D205" s="15"/>
      <c r="F205" s="15"/>
      <c r="H205" s="15"/>
      <c r="J205" s="15"/>
    </row>
    <row r="206" spans="2:10" x14ac:dyDescent="0.2">
      <c r="B206" s="28"/>
      <c r="C206" s="14"/>
      <c r="D206" s="15"/>
      <c r="F206" s="15"/>
      <c r="H206" s="15"/>
      <c r="J206" s="15"/>
    </row>
    <row r="207" spans="2:10" x14ac:dyDescent="0.2">
      <c r="B207" s="28"/>
      <c r="C207" s="14"/>
      <c r="D207" s="15"/>
      <c r="F207" s="15"/>
      <c r="H207" s="15"/>
      <c r="J207" s="15"/>
    </row>
    <row r="208" spans="2:10" x14ac:dyDescent="0.2">
      <c r="B208" s="28"/>
      <c r="C208" s="14"/>
      <c r="D208" s="15"/>
      <c r="F208" s="15"/>
      <c r="H208" s="15"/>
      <c r="J208" s="15"/>
    </row>
    <row r="209" spans="2:10" x14ac:dyDescent="0.2">
      <c r="B209" s="28"/>
      <c r="C209" s="14"/>
      <c r="D209" s="15"/>
      <c r="F209" s="15"/>
      <c r="H209" s="15"/>
      <c r="J209" s="15"/>
    </row>
    <row r="210" spans="2:10" x14ac:dyDescent="0.2">
      <c r="B210" s="28"/>
      <c r="C210" s="14"/>
      <c r="D210" s="15"/>
      <c r="F210" s="15"/>
      <c r="H210" s="15"/>
      <c r="J210" s="15"/>
    </row>
    <row r="211" spans="2:10" x14ac:dyDescent="0.2">
      <c r="B211" s="28"/>
      <c r="C211" s="14"/>
      <c r="D211" s="15"/>
      <c r="F211" s="15"/>
      <c r="H211" s="15"/>
      <c r="J211" s="15"/>
    </row>
    <row r="212" spans="2:10" x14ac:dyDescent="0.2">
      <c r="B212" s="28"/>
      <c r="C212" s="14"/>
      <c r="D212" s="15"/>
      <c r="F212" s="15"/>
      <c r="H212" s="15"/>
      <c r="J212" s="15"/>
    </row>
    <row r="213" spans="2:10" x14ac:dyDescent="0.2">
      <c r="B213" s="28"/>
      <c r="C213" s="14"/>
      <c r="D213" s="15"/>
      <c r="F213" s="15"/>
      <c r="H213" s="15"/>
      <c r="J213" s="15"/>
    </row>
    <row r="214" spans="2:10" x14ac:dyDescent="0.2">
      <c r="B214" s="28"/>
      <c r="C214" s="14"/>
      <c r="D214" s="15"/>
      <c r="F214" s="15"/>
      <c r="H214" s="15"/>
      <c r="J214" s="15"/>
    </row>
    <row r="215" spans="2:10" x14ac:dyDescent="0.2">
      <c r="B215" s="28"/>
      <c r="C215" s="14"/>
      <c r="D215" s="15"/>
      <c r="F215" s="15"/>
      <c r="H215" s="15"/>
      <c r="J215" s="15"/>
    </row>
    <row r="216" spans="2:10" x14ac:dyDescent="0.2">
      <c r="B216" s="28"/>
      <c r="C216" s="14"/>
      <c r="D216" s="15"/>
      <c r="F216" s="15"/>
      <c r="H216" s="15"/>
      <c r="J216" s="15"/>
    </row>
    <row r="217" spans="2:10" x14ac:dyDescent="0.2">
      <c r="B217" s="28"/>
      <c r="C217" s="14"/>
      <c r="D217" s="15"/>
      <c r="F217" s="15"/>
      <c r="H217" s="15"/>
      <c r="J217" s="15"/>
    </row>
    <row r="218" spans="2:10" x14ac:dyDescent="0.2">
      <c r="B218" s="28"/>
      <c r="C218" s="14"/>
      <c r="D218" s="15"/>
      <c r="F218" s="15"/>
      <c r="H218" s="15"/>
      <c r="J218" s="15"/>
    </row>
    <row r="219" spans="2:10" x14ac:dyDescent="0.2">
      <c r="B219" s="28"/>
      <c r="C219" s="14"/>
      <c r="D219" s="15"/>
      <c r="F219" s="15"/>
      <c r="H219" s="15"/>
      <c r="J219" s="15"/>
    </row>
    <row r="220" spans="2:10" x14ac:dyDescent="0.2">
      <c r="B220" s="28"/>
      <c r="C220" s="14"/>
      <c r="D220" s="15"/>
      <c r="F220" s="15"/>
      <c r="H220" s="15"/>
      <c r="J220" s="15"/>
    </row>
    <row r="221" spans="2:10" x14ac:dyDescent="0.2">
      <c r="B221" s="28"/>
      <c r="C221" s="14"/>
      <c r="D221" s="15"/>
      <c r="F221" s="15"/>
      <c r="H221" s="15"/>
      <c r="J221" s="15"/>
    </row>
    <row r="222" spans="2:10" x14ac:dyDescent="0.2">
      <c r="B222" s="28"/>
      <c r="C222" s="14"/>
      <c r="D222" s="15"/>
      <c r="F222" s="15"/>
      <c r="H222" s="15"/>
      <c r="J222" s="15"/>
    </row>
    <row r="223" spans="2:10" x14ac:dyDescent="0.2">
      <c r="B223" s="28"/>
      <c r="C223" s="14"/>
      <c r="D223" s="15"/>
      <c r="F223" s="15"/>
      <c r="H223" s="15"/>
      <c r="J223" s="15"/>
    </row>
    <row r="224" spans="2:10" x14ac:dyDescent="0.2">
      <c r="B224" s="28"/>
      <c r="C224" s="14"/>
      <c r="D224" s="15"/>
      <c r="F224" s="15"/>
      <c r="H224" s="15"/>
      <c r="J224" s="15"/>
    </row>
    <row r="225" spans="2:10" x14ac:dyDescent="0.2">
      <c r="B225" s="28"/>
      <c r="C225" s="14"/>
      <c r="D225" s="15"/>
      <c r="F225" s="15"/>
      <c r="H225" s="15"/>
      <c r="J225" s="15"/>
    </row>
    <row r="226" spans="2:10" x14ac:dyDescent="0.2">
      <c r="B226" s="28"/>
      <c r="C226" s="14"/>
      <c r="D226" s="15"/>
      <c r="F226" s="15"/>
      <c r="H226" s="15"/>
      <c r="J226" s="15"/>
    </row>
    <row r="227" spans="2:10" x14ac:dyDescent="0.2">
      <c r="B227" s="28"/>
      <c r="C227" s="14"/>
      <c r="D227" s="15"/>
      <c r="F227" s="15"/>
      <c r="H227" s="15"/>
      <c r="J227" s="15"/>
    </row>
    <row r="228" spans="2:10" x14ac:dyDescent="0.2">
      <c r="B228" s="28"/>
      <c r="C228" s="14"/>
      <c r="D228" s="15"/>
      <c r="F228" s="15"/>
      <c r="H228" s="15"/>
      <c r="J228" s="15"/>
    </row>
  </sheetData>
  <sheetProtection algorithmName="SHA-512" hashValue="shM3+ZiQ1Tl0WJCad4/ofuBTJhvztZtE6qkH77hF86X70tnD7SNMliWgJXNrdWltvm+gAWgiocnhuoAGMPJdlQ==" saltValue="+iFpe27UgAmT2LHaze9gUA==" spinCount="100000" sheet="1" objects="1" scenarios="1" formatCells="0" formatColumns="0" formatRows="0" insertColumns="0" insertRows="0" insertHyperlinks="0" deleteColumns="0" deleteRows="0" sort="0" autoFilter="0" pivotTables="0"/>
  <phoneticPr fontId="3" type="noConversion"/>
  <conditionalFormatting sqref="D7">
    <cfRule type="expression" dxfId="1" priority="3" stopIfTrue="1">
      <formula>satunnaistuotto</formula>
    </cfRule>
  </conditionalFormatting>
  <conditionalFormatting sqref="D23:D24">
    <cfRule type="expression" dxfId="0" priority="5" stopIfTrue="1">
      <formula>NOT(satunnaistuotto)</formula>
    </cfRule>
  </conditionalFormatting>
  <dataValidations disablePrompts="1" count="1">
    <dataValidation type="list" allowBlank="1" showInputMessage="1" showErrorMessage="1" sqref="D10" xr:uid="{00000000-0002-0000-0100-000000000000}">
      <formula1>"Vuosi,Kuukausi,Viikko,Päivä"</formula1>
    </dataValidation>
  </dataValidations>
  <printOptions horizontalCentered="1"/>
  <pageMargins left="0.51181102362204722" right="0.51181102362204722" top="0.51181102362204722" bottom="0.51181102362204722" header="0.51181102362204722" footer="0.23622047244094491"/>
  <pageSetup fitToHeight="0" orientation="portrait" r:id="rId1"/>
  <headerFooter alignWithMargins="0">
    <oddFooter>&amp;Lpankkiasiat.fi/lainalaskurit&amp;R&amp;8Page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72" r:id="rId4" name="Check Box 748">
              <controlPr defaultSize="0" autoFill="0" autoLine="0" autoPict="0">
                <anchor moveWithCells="1">
                  <from>
                    <xdr:col>3</xdr:col>
                    <xdr:colOff>38100</xdr:colOff>
                    <xdr:row>21</xdr:row>
                    <xdr:rowOff>9525</xdr:rowOff>
                  </from>
                  <to>
                    <xdr:col>4</xdr:col>
                    <xdr:colOff>95250</xdr:colOff>
                    <xdr:row>21</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4</vt:i4>
      </vt:variant>
    </vt:vector>
  </HeadingPairs>
  <TitlesOfParts>
    <vt:vector size="5" baseType="lpstr">
      <vt:lpstr>Tuottolaskuri</vt:lpstr>
      <vt:lpstr>satunnaistuotto</vt:lpstr>
      <vt:lpstr>Tuottolaskuri!Tulostusalue</vt:lpstr>
      <vt:lpstr>Tuottolaskuri!Tulostusotsikot</vt:lpstr>
      <vt:lpstr>ylimääräiset_sijoitukset</vt:lpstr>
    </vt:vector>
  </TitlesOfParts>
  <LinksUpToDate>false</LinksUpToDate>
  <SharedDoc>false</SharedDoc>
  <HyperlinkBase>pankkiasiat.fi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Säästö- ja tuottolaskuri</dc:title>
  <dc:creator>Pankkiasiat.fi</dc:creator>
  <cp:lastModifiedBy>M</cp:lastModifiedBy>
  <cp:lastPrinted>2018-09-15T09:32:48Z</cp:lastPrinted>
  <dcterms:created xsi:type="dcterms:W3CDTF">2005-04-02T20:59:36Z</dcterms:created>
  <dcterms:modified xsi:type="dcterms:W3CDTF">2019-02-28T20:58:34Z</dcterms:modified>
  <cp:category>Sijoittaminen, Laskurit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Pankkiasiat.fi</vt:lpwstr>
  </property>
</Properties>
</file>